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476" windowWidth="11352" windowHeight="9216" tabRatio="733" activeTab="13"/>
  </bookViews>
  <sheets>
    <sheet name="Дневник" sheetId="1" r:id="rId1"/>
    <sheet name="Июнь" sheetId="2" r:id="rId2"/>
    <sheet name="Авг" sheetId="3" r:id="rId3"/>
    <sheet name="Часть 1,2 Сент" sheetId="4" r:id="rId4"/>
    <sheet name="Окт" sheetId="5" r:id="rId5"/>
    <sheet name="Ноя" sheetId="6" r:id="rId6"/>
    <sheet name="Дек" sheetId="7" r:id="rId7"/>
    <sheet name="Янв" sheetId="8" r:id="rId8"/>
    <sheet name="Фев" sheetId="9" r:id="rId9"/>
    <sheet name="Март" sheetId="10" r:id="rId10"/>
    <sheet name="Апр" sheetId="11" r:id="rId11"/>
    <sheet name="Май" sheetId="12" r:id="rId12"/>
    <sheet name="Всего" sheetId="13" r:id="rId13"/>
    <sheet name="Часть 3" sheetId="14" r:id="rId14"/>
  </sheets>
  <definedNames>
    <definedName name="_xlnm.Print_Area" localSheetId="2">'Авг'!$A$1:$AB$48</definedName>
    <definedName name="_xlnm.Print_Area" localSheetId="10">'Апр'!$A$1:$AB$47</definedName>
    <definedName name="_xlnm.Print_Area" localSheetId="12">'Всего'!$A$1:$F$15</definedName>
    <definedName name="_xlnm.Print_Area" localSheetId="6">'Дек'!$A$1:$AB$48</definedName>
    <definedName name="_xlnm.Print_Area" localSheetId="0">'Дневник'!$A$1:$K$58</definedName>
    <definedName name="_xlnm.Print_Area" localSheetId="1">'Июнь'!$A$1:$AB$47</definedName>
    <definedName name="_xlnm.Print_Area" localSheetId="11">'Май'!$A$1:$AB$48</definedName>
    <definedName name="_xlnm.Print_Area" localSheetId="9">'Март'!$A$1:$AB$48</definedName>
    <definedName name="_xlnm.Print_Area" localSheetId="5">'Ноя'!$A$1:$AB$47</definedName>
    <definedName name="_xlnm.Print_Area" localSheetId="4">'Окт'!$A$1:$AB$48</definedName>
    <definedName name="_xlnm.Print_Area" localSheetId="8">'Фев'!$A$1:$AB$46</definedName>
    <definedName name="_xlnm.Print_Area" localSheetId="3">'Часть 1,2 Сент'!$A$1:$AB$47</definedName>
    <definedName name="_xlnm.Print_Area" localSheetId="13">'Часть 3'!$A$1:$G$60</definedName>
    <definedName name="_xlnm.Print_Area" localSheetId="7">'Янв'!$A$1:$AB$48</definedName>
  </definedNames>
  <calcPr fullCalcOnLoad="1"/>
</workbook>
</file>

<file path=xl/sharedStrings.xml><?xml version="1.0" encoding="utf-8"?>
<sst xmlns="http://schemas.openxmlformats.org/spreadsheetml/2006/main" count="739" uniqueCount="165">
  <si>
    <t xml:space="preserve">Часть 1. Учет читателей и посещаемости. </t>
  </si>
  <si>
    <t>В том числе</t>
  </si>
  <si>
    <t>Прочих</t>
  </si>
  <si>
    <t xml:space="preserve">   Учащихся</t>
  </si>
  <si>
    <t>Числа месяца</t>
  </si>
  <si>
    <t>Всего</t>
  </si>
  <si>
    <t xml:space="preserve">Всего </t>
  </si>
  <si>
    <t>Сентябрь</t>
  </si>
  <si>
    <t>Октябрь</t>
  </si>
  <si>
    <t>Апрель</t>
  </si>
  <si>
    <t>Май</t>
  </si>
  <si>
    <t>Ноябрь</t>
  </si>
  <si>
    <t>Декабрь</t>
  </si>
  <si>
    <t>Январь</t>
  </si>
  <si>
    <t>Февраль</t>
  </si>
  <si>
    <t>Март</t>
  </si>
  <si>
    <t xml:space="preserve">         Часть 3.   Учёт мероприятий  библиотеки.</t>
  </si>
  <si>
    <t>№п/п</t>
  </si>
  <si>
    <t>Дата проведения</t>
  </si>
  <si>
    <t xml:space="preserve">Примечание </t>
  </si>
  <si>
    <t>Читательская группа</t>
  </si>
  <si>
    <t>Число участников</t>
  </si>
  <si>
    <t xml:space="preserve">Всего за год </t>
  </si>
  <si>
    <t xml:space="preserve">Текущий год </t>
  </si>
  <si>
    <t xml:space="preserve">Дневник </t>
  </si>
  <si>
    <t>работы библиотеки</t>
  </si>
  <si>
    <t>Место проведения</t>
  </si>
  <si>
    <t>Июнь</t>
  </si>
  <si>
    <t>Август</t>
  </si>
  <si>
    <t xml:space="preserve">Часть 2. Учет выдачи изданий </t>
  </si>
  <si>
    <t>Педагогич. науки (74) Детская психология (88.8)</t>
  </si>
  <si>
    <t>Учебники</t>
  </si>
  <si>
    <t>Учите-лей</t>
  </si>
  <si>
    <t>1-2 кл.</t>
  </si>
  <si>
    <t>3-4 кл.</t>
  </si>
  <si>
    <t>5-6 кл.</t>
  </si>
  <si>
    <t>7-8 кл.</t>
  </si>
  <si>
    <t>Состоит к началу месяца</t>
  </si>
  <si>
    <t>Учите- лей</t>
  </si>
  <si>
    <t xml:space="preserve">Естественнонаучная(2,72). </t>
  </si>
  <si>
    <t>Технические науки(3) Сельское и лесное хозяйство(4) Здравоохранение.Медицина(5).</t>
  </si>
  <si>
    <t>Всего за месяц</t>
  </si>
  <si>
    <t xml:space="preserve"> Всего читателей </t>
  </si>
  <si>
    <t>В том числе по отраслям знаний</t>
  </si>
  <si>
    <t>Предыдущий год</t>
  </si>
  <si>
    <t>Наименование мероприятия. Событие</t>
  </si>
  <si>
    <t>10-11кл.</t>
  </si>
  <si>
    <t>9 кл.</t>
  </si>
  <si>
    <t>Посещения</t>
  </si>
  <si>
    <t>Число посещений за день</t>
  </si>
  <si>
    <t>Общественно-политическая литература.(6/8)</t>
  </si>
  <si>
    <t>Справочная литература</t>
  </si>
  <si>
    <t xml:space="preserve">Художественная литература (84) </t>
  </si>
  <si>
    <t>Непечатные носители</t>
  </si>
  <si>
    <t>Лит. дошкольная 1-2 кли</t>
  </si>
  <si>
    <t>пока пусто</t>
  </si>
  <si>
    <t>Всего с учебниками</t>
  </si>
  <si>
    <t>Тематические справки</t>
  </si>
  <si>
    <t>Фактические справки</t>
  </si>
  <si>
    <t>Адресные справки</t>
  </si>
  <si>
    <t>Уточняющие справки</t>
  </si>
  <si>
    <t>Всего выполнено справок</t>
  </si>
  <si>
    <t>Библиографические справки</t>
  </si>
  <si>
    <t xml:space="preserve">Библиографические справки </t>
  </si>
  <si>
    <t xml:space="preserve">Всего выдано без учебн. </t>
  </si>
  <si>
    <t>Всего выдано без учебн.</t>
  </si>
  <si>
    <t>Выполнено справок</t>
  </si>
  <si>
    <t xml:space="preserve">Книговыдача (без учебн) </t>
  </si>
  <si>
    <t>Всего читателей</t>
  </si>
  <si>
    <t>Новых читателей за месяц</t>
  </si>
  <si>
    <t>Выдано всего с учебниками</t>
  </si>
  <si>
    <t>Всего за месяц посещений -</t>
  </si>
  <si>
    <t>Учителей</t>
  </si>
  <si>
    <t>Общая книговыдача                (с учебниками)</t>
  </si>
  <si>
    <t>библиотека</t>
  </si>
  <si>
    <t>Всего с начала года</t>
  </si>
  <si>
    <t>МОАУ СОШ № 2 г.Свободного</t>
  </si>
  <si>
    <t>1-11 кл</t>
  </si>
  <si>
    <t>Выставки</t>
  </si>
  <si>
    <t>Периодика</t>
  </si>
  <si>
    <t>периодика</t>
  </si>
  <si>
    <t>каб.37</t>
  </si>
  <si>
    <t>Уроки, беседы, акции, конкурсы</t>
  </si>
  <si>
    <t>2017-2018 уч.год</t>
  </si>
  <si>
    <t>Июнь 2017г.</t>
  </si>
  <si>
    <t>Август 2017 г.</t>
  </si>
  <si>
    <t>Сентябрь 2017 г.</t>
  </si>
  <si>
    <t>Октябрь 2017 г.</t>
  </si>
  <si>
    <t>Октябрь  2017 г.</t>
  </si>
  <si>
    <t>Ноябрь 2017 г.</t>
  </si>
  <si>
    <t>Июнь 2017 г.</t>
  </si>
  <si>
    <t>сентябрь 2017 г.</t>
  </si>
  <si>
    <t>Декабрь 2017 г.</t>
  </si>
  <si>
    <t>Январь  2018 г.</t>
  </si>
  <si>
    <t>Январь 2018 г.</t>
  </si>
  <si>
    <t>Февраль 2018 г.</t>
  </si>
  <si>
    <t>Февраль  2018 г.</t>
  </si>
  <si>
    <t>Март 2018 г.</t>
  </si>
  <si>
    <t>Март  2018 г.</t>
  </si>
  <si>
    <t>Апрель  2018 г.</t>
  </si>
  <si>
    <t>Апрель 2018 г.</t>
  </si>
  <si>
    <t>Май 2018 г.</t>
  </si>
  <si>
    <t>Информ.плакат «Здравствуй, школа!»</t>
  </si>
  <si>
    <t>Выставка к 160-летию К.Циолковского "Через тернии к звёздам"</t>
  </si>
  <si>
    <t>Выставка  "Любимый город" к 105-летию г.Свободного</t>
  </si>
  <si>
    <t>Выставка ко дню солидарности в борьбе с терроризмом  "Россия против террора"</t>
  </si>
  <si>
    <t>Беседа "Россия против террора"</t>
  </si>
  <si>
    <t>9А</t>
  </si>
  <si>
    <t>Библ.урок  "Путешествие в Книгоград"</t>
  </si>
  <si>
    <t>1В</t>
  </si>
  <si>
    <t>выставка ко Дню тигра "Уберечь каждого из оставшихся"</t>
  </si>
  <si>
    <t>Выставка "Москва Златоглавая"  к юбилею со дня образования г.Москва</t>
  </si>
  <si>
    <t>Выставка "Быть здоровым модно, полезно, красиво!</t>
  </si>
  <si>
    <t>Выставка периодики по ПДД "Дорожная безопасность"</t>
  </si>
  <si>
    <t>Беседа с элементами игры " Что значит быть вежливым?"</t>
  </si>
  <si>
    <t>5-11 кл</t>
  </si>
  <si>
    <t>Выставка к юбилею М.Цветаевой "Мятежная душа"</t>
  </si>
  <si>
    <t>Выставка-викторина "Знаешь ли ты сказки?"</t>
  </si>
  <si>
    <t>1-4 кл</t>
  </si>
  <si>
    <t>Выставка к 95-летию В.Белова "Судьба писателя - судьба его народа"</t>
  </si>
  <si>
    <t>октябрь</t>
  </si>
  <si>
    <t>Библ урок с элементами труда (изготовление закладок)  "Книга твой друг и помощник"</t>
  </si>
  <si>
    <t>Библ. урок с элементами труда ( рисунок "Мой любимый герой) "Структура книги"</t>
  </si>
  <si>
    <t>2а,б,в,г</t>
  </si>
  <si>
    <t>3а,б,в,г</t>
  </si>
  <si>
    <t>1А,Б,В,Г</t>
  </si>
  <si>
    <t>каб.2,1,5,6</t>
  </si>
  <si>
    <t>Конкурс чтецов</t>
  </si>
  <si>
    <t>Конкурс чтецов  "Унылая пора, очей очарованье"</t>
  </si>
  <si>
    <t>1, 2,5, кл</t>
  </si>
  <si>
    <t>3,4,6,7кл</t>
  </si>
  <si>
    <t>Библ.урок  "Такие разные книги"</t>
  </si>
  <si>
    <t>24.10.2017  26.10.2017</t>
  </si>
  <si>
    <t>04.10.2017 2010.2017</t>
  </si>
  <si>
    <t>каб 4,1</t>
  </si>
  <si>
    <t>2г, 1В</t>
  </si>
  <si>
    <t>выставка-викторина"Яблочный денёк"</t>
  </si>
  <si>
    <t>5-8 кл</t>
  </si>
  <si>
    <t>Акция "Живи книга" -помощь учащихся в ремонте и обновлении книг</t>
  </si>
  <si>
    <t>Литературная игра "Бессмертные творения Крылова"</t>
  </si>
  <si>
    <t>Эко-литературный турнир "Знатоки природы"</t>
  </si>
  <si>
    <t>Выставка к 130-леьтию со дня рождения С.Маршака "Дом, который построил Маршак"</t>
  </si>
  <si>
    <t>Выставка к 165  - летию со дня рождения Д.Мимина-Сибиряка "Какое это счастье - писать детям"</t>
  </si>
  <si>
    <t>4в</t>
  </si>
  <si>
    <t>Позновательная игра "В Гомтях у Дедушки Мороза"</t>
  </si>
  <si>
    <t>каб.22</t>
  </si>
  <si>
    <t>2в</t>
  </si>
  <si>
    <t>каб.1</t>
  </si>
  <si>
    <t>1в</t>
  </si>
  <si>
    <t>Выставка " Есть такие имна и есть такие даты" к юбилеям Д.Свифта, Г.Остера, В.Гауфа</t>
  </si>
  <si>
    <t>Книжная выставка  "Готовимся к сочинению вместе"</t>
  </si>
  <si>
    <t>11 кл</t>
  </si>
  <si>
    <t>Информ. Биллютень "Декабрьское сочинение</t>
  </si>
  <si>
    <t xml:space="preserve"> "И нынче и всегда , в одном ряду Отечества Герои"  </t>
  </si>
  <si>
    <t>Информ.плакат "В их честь названы улицы" ко дню Героев России</t>
  </si>
  <si>
    <t>08.12..17</t>
  </si>
  <si>
    <t>Информ.плакат "Твои права"</t>
  </si>
  <si>
    <t>1-11кл</t>
  </si>
  <si>
    <t>1-5 кл</t>
  </si>
  <si>
    <t>Выставка к 80-летию Э.Успенского</t>
  </si>
  <si>
    <t>Выставка - обзор " У ворот Новый год"</t>
  </si>
  <si>
    <t>1- 11 кл</t>
  </si>
  <si>
    <t>К 350- летию  со дня рождения Ш.Перро " В гостях у писателя"</t>
  </si>
  <si>
    <t>Выставка к 135-летию со дня рождения  А.Н.Толстого "Проносит времени река его творенья сквозь века"</t>
  </si>
  <si>
    <t>К 80 - летию со дня рождения В.Высоцкого "Ты в наших сердцах навечно"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</si>
</sst>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d\ mmm;@"/>
    <numFmt numFmtId="170" formatCode="[$-F800]dddd\,\ mmmm\ dd\,\ yyyy"/>
    <numFmt numFmtId="171" formatCode="[$-419]mmmm\ yyyy;@"/>
    <numFmt numFmtId="172" formatCode="mmm/yyyy"/>
  </numFmts>
  <fonts count="8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8"/>
      <name val="Arial Cyr"/>
      <family val="0"/>
    </font>
    <font>
      <b/>
      <sz val="24"/>
      <name val="Arial Cyr"/>
      <family val="0"/>
    </font>
    <font>
      <sz val="24"/>
      <name val="Arial Cyr"/>
      <family val="0"/>
    </font>
    <font>
      <sz val="18"/>
      <color indexed="10"/>
      <name val="Arial Cyr"/>
      <family val="0"/>
    </font>
    <font>
      <b/>
      <sz val="12"/>
      <color indexed="10"/>
      <name val="Times New Roman"/>
      <family val="1"/>
    </font>
    <font>
      <sz val="16"/>
      <name val="Times New Roman"/>
      <family val="1"/>
    </font>
    <font>
      <b/>
      <sz val="22"/>
      <name val="Arial Cyr"/>
      <family val="0"/>
    </font>
    <font>
      <b/>
      <sz val="1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Georgia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6"/>
      <color indexed="12"/>
      <name val="Times New Roman"/>
      <family val="1"/>
    </font>
    <font>
      <sz val="12"/>
      <name val="Arial Cyr"/>
      <family val="0"/>
    </font>
    <font>
      <b/>
      <sz val="12"/>
      <color indexed="30"/>
      <name val="Times New Roman"/>
      <family val="1"/>
    </font>
    <font>
      <b/>
      <sz val="11"/>
      <color indexed="12"/>
      <name val="Arial Cyr"/>
      <family val="0"/>
    </font>
    <font>
      <sz val="10"/>
      <color indexed="10"/>
      <name val="Arial Cyr"/>
      <family val="0"/>
    </font>
    <font>
      <b/>
      <i/>
      <sz val="24"/>
      <name val="Georgia"/>
      <family val="1"/>
    </font>
    <font>
      <sz val="11"/>
      <color indexed="12"/>
      <name val="Arial Cyr"/>
      <family val="0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i/>
      <sz val="18"/>
      <color indexed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6" fillId="4" borderId="10" xfId="0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15" fillId="4" borderId="0" xfId="0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top" wrapText="1"/>
    </xf>
    <xf numFmtId="0" fontId="32" fillId="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33" fillId="0" borderId="10" xfId="0" applyFont="1" applyBorder="1" applyAlignment="1">
      <alignment horizontal="center"/>
    </xf>
    <xf numFmtId="0" fontId="22" fillId="0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1" fillId="4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34" fillId="0" borderId="0" xfId="0" applyFont="1" applyAlignment="1">
      <alignment horizontal="left" vertical="justify" wrapText="1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4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4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20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20" fillId="0" borderId="12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justify" wrapText="1"/>
    </xf>
    <xf numFmtId="0" fontId="0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 vertical="justify" wrapText="1"/>
    </xf>
    <xf numFmtId="0" fontId="34" fillId="0" borderId="0" xfId="0" applyFont="1" applyFill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8" fillId="0" borderId="12" xfId="0" applyFont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27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5" fillId="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top" wrapText="1"/>
    </xf>
    <xf numFmtId="0" fontId="25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6" fillId="0" borderId="10" xfId="0" applyFont="1" applyFill="1" applyBorder="1" applyAlignment="1">
      <alignment horizontal="center"/>
    </xf>
    <xf numFmtId="0" fontId="33" fillId="0" borderId="10" xfId="0" applyNumberFormat="1" applyFont="1" applyBorder="1" applyAlignment="1">
      <alignment horizont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0" fillId="0" borderId="10" xfId="0" applyNumberFormat="1" applyBorder="1" applyAlignment="1">
      <alignment/>
    </xf>
    <xf numFmtId="0" fontId="33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41" fillId="32" borderId="10" xfId="0" applyFont="1" applyFill="1" applyBorder="1" applyAlignment="1">
      <alignment/>
    </xf>
    <xf numFmtId="0" fontId="33" fillId="32" borderId="10" xfId="0" applyFont="1" applyFill="1" applyBorder="1" applyAlignment="1">
      <alignment horizontal="center"/>
    </xf>
    <xf numFmtId="0" fontId="27" fillId="32" borderId="10" xfId="0" applyNumberFormat="1" applyFont="1" applyFill="1" applyBorder="1" applyAlignment="1">
      <alignment horizontal="center" vertical="center" wrapText="1"/>
    </xf>
    <xf numFmtId="0" fontId="38" fillId="32" borderId="10" xfId="0" applyFont="1" applyFill="1" applyBorder="1" applyAlignment="1">
      <alignment/>
    </xf>
    <xf numFmtId="0" fontId="33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39" fillId="32" borderId="10" xfId="0" applyFont="1" applyFill="1" applyBorder="1" applyAlignment="1">
      <alignment/>
    </xf>
    <xf numFmtId="0" fontId="20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33" fillId="32" borderId="10" xfId="0" applyNumberFormat="1" applyFont="1" applyFill="1" applyBorder="1" applyAlignment="1">
      <alignment horizontal="center"/>
    </xf>
    <xf numFmtId="0" fontId="0" fillId="32" borderId="10" xfId="0" applyNumberFormat="1" applyFill="1" applyBorder="1" applyAlignment="1">
      <alignment/>
    </xf>
    <xf numFmtId="0" fontId="33" fillId="32" borderId="10" xfId="0" applyNumberFormat="1" applyFont="1" applyFill="1" applyBorder="1" applyAlignment="1">
      <alignment horizontal="center" vertical="center"/>
    </xf>
    <xf numFmtId="0" fontId="0" fillId="32" borderId="10" xfId="0" applyNumberFormat="1" applyFill="1" applyBorder="1" applyAlignment="1">
      <alignment horizontal="center" vertical="center"/>
    </xf>
    <xf numFmtId="1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/>
    </xf>
    <xf numFmtId="0" fontId="1" fillId="4" borderId="10" xfId="0" applyFont="1" applyFill="1" applyBorder="1" applyAlignment="1">
      <alignment vertical="top" wrapText="1"/>
    </xf>
    <xf numFmtId="0" fontId="25" fillId="4" borderId="10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0" fontId="20" fillId="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5" fillId="35" borderId="10" xfId="0" applyFont="1" applyFill="1" applyBorder="1" applyAlignment="1">
      <alignment horizontal="center"/>
    </xf>
    <xf numFmtId="14" fontId="1" fillId="0" borderId="2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14" fontId="1" fillId="0" borderId="22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vertical="top" wrapText="1"/>
    </xf>
    <xf numFmtId="0" fontId="1" fillId="0" borderId="0" xfId="0" applyFont="1" applyAlignment="1">
      <alignment/>
    </xf>
    <xf numFmtId="14" fontId="1" fillId="0" borderId="25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16" fontId="1" fillId="0" borderId="20" xfId="0" applyNumberFormat="1" applyFont="1" applyBorder="1" applyAlignment="1">
      <alignment horizontal="center" vertical="top" wrapText="1"/>
    </xf>
    <xf numFmtId="14" fontId="1" fillId="0" borderId="25" xfId="0" applyNumberFormat="1" applyFont="1" applyBorder="1" applyAlignment="1">
      <alignment horizontal="center" vertical="top"/>
    </xf>
    <xf numFmtId="14" fontId="1" fillId="0" borderId="26" xfId="0" applyNumberFormat="1" applyFont="1" applyBorder="1" applyAlignment="1">
      <alignment horizontal="center" vertical="top"/>
    </xf>
    <xf numFmtId="14" fontId="1" fillId="0" borderId="22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3" fillId="0" borderId="10" xfId="0" applyFont="1" applyFill="1" applyBorder="1" applyAlignment="1">
      <alignment horizontal="center" textRotation="90" wrapText="1"/>
    </xf>
    <xf numFmtId="0" fontId="13" fillId="0" borderId="10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textRotation="90" wrapText="1"/>
    </xf>
    <xf numFmtId="0" fontId="20" fillId="33" borderId="10" xfId="0" applyFont="1" applyFill="1" applyBorder="1" applyAlignment="1">
      <alignment horizontal="center" vertical="center" textRotation="90"/>
    </xf>
    <xf numFmtId="0" fontId="21" fillId="0" borderId="10" xfId="0" applyFont="1" applyFill="1" applyBorder="1" applyAlignment="1">
      <alignment horizontal="center" textRotation="90" wrapText="1"/>
    </xf>
    <xf numFmtId="0" fontId="31" fillId="0" borderId="10" xfId="0" applyFont="1" applyBorder="1" applyAlignment="1">
      <alignment horizontal="center" vertical="center"/>
    </xf>
    <xf numFmtId="14" fontId="1" fillId="0" borderId="26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79" fillId="0" borderId="0" xfId="0" applyFont="1" applyAlignment="1">
      <alignment/>
    </xf>
    <xf numFmtId="16" fontId="1" fillId="0" borderId="10" xfId="0" applyNumberFormat="1" applyFont="1" applyBorder="1" applyAlignment="1">
      <alignment horizontal="center" vertical="center"/>
    </xf>
    <xf numFmtId="0" fontId="80" fillId="0" borderId="12" xfId="0" applyFont="1" applyFill="1" applyBorder="1" applyAlignment="1">
      <alignment vertical="top" wrapText="1"/>
    </xf>
    <xf numFmtId="14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16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textRotation="90" wrapText="1"/>
    </xf>
    <xf numFmtId="0" fontId="20" fillId="33" borderId="18" xfId="0" applyFont="1" applyFill="1" applyBorder="1" applyAlignment="1">
      <alignment horizontal="center" vertical="center" textRotation="90" wrapText="1"/>
    </xf>
    <xf numFmtId="0" fontId="20" fillId="33" borderId="11" xfId="0" applyFont="1" applyFill="1" applyBorder="1" applyAlignment="1">
      <alignment horizontal="center" vertical="center" textRotation="90" wrapText="1"/>
    </xf>
    <xf numFmtId="16" fontId="20" fillId="0" borderId="12" xfId="0" applyNumberFormat="1" applyFont="1" applyBorder="1" applyAlignment="1">
      <alignment horizontal="center" vertical="center" wrapText="1"/>
    </xf>
    <xf numFmtId="16" fontId="20" fillId="0" borderId="13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textRotation="90" wrapText="1"/>
    </xf>
    <xf numFmtId="0" fontId="20" fillId="33" borderId="27" xfId="0" applyFont="1" applyFill="1" applyBorder="1" applyAlignment="1">
      <alignment horizontal="center" vertical="center" textRotation="90" wrapText="1"/>
    </xf>
    <xf numFmtId="0" fontId="20" fillId="33" borderId="14" xfId="0" applyFont="1" applyFill="1" applyBorder="1" applyAlignment="1">
      <alignment horizontal="center" vertical="center" textRotation="90" wrapText="1"/>
    </xf>
    <xf numFmtId="0" fontId="19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horizontal="center" textRotation="90" wrapText="1"/>
    </xf>
    <xf numFmtId="0" fontId="13" fillId="0" borderId="10" xfId="0" applyFont="1" applyBorder="1" applyAlignment="1">
      <alignment horizontal="center" textRotation="90" wrapText="1"/>
    </xf>
    <xf numFmtId="0" fontId="20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textRotation="90" wrapText="1"/>
    </xf>
    <xf numFmtId="0" fontId="21" fillId="0" borderId="10" xfId="0" applyFont="1" applyBorder="1" applyAlignment="1">
      <alignment horizontal="center" textRotation="90" wrapText="1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13" fillId="32" borderId="10" xfId="0" applyFont="1" applyFill="1" applyBorder="1" applyAlignment="1">
      <alignment horizontal="center" textRotation="90" wrapText="1"/>
    </xf>
    <xf numFmtId="0" fontId="21" fillId="0" borderId="10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13" fillId="0" borderId="19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13" fillId="0" borderId="1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 textRotation="90"/>
    </xf>
    <xf numFmtId="0" fontId="20" fillId="33" borderId="18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textRotation="90" wrapText="1"/>
    </xf>
    <xf numFmtId="0" fontId="13" fillId="0" borderId="18" xfId="0" applyFont="1" applyFill="1" applyBorder="1" applyAlignment="1">
      <alignment horizontal="center" textRotation="90" wrapText="1"/>
    </xf>
    <xf numFmtId="0" fontId="13" fillId="0" borderId="11" xfId="0" applyFont="1" applyFill="1" applyBorder="1" applyAlignment="1">
      <alignment horizontal="center" textRotation="90" wrapText="1"/>
    </xf>
    <xf numFmtId="0" fontId="21" fillId="0" borderId="19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21" fillId="0" borderId="11" xfId="0" applyFont="1" applyBorder="1" applyAlignment="1">
      <alignment horizontal="center" textRotation="90" wrapText="1"/>
    </xf>
    <xf numFmtId="0" fontId="21" fillId="0" borderId="19" xfId="0" applyFont="1" applyFill="1" applyBorder="1" applyAlignment="1">
      <alignment horizontal="center" textRotation="90" wrapText="1"/>
    </xf>
    <xf numFmtId="0" fontId="21" fillId="0" borderId="18" xfId="0" applyFont="1" applyFill="1" applyBorder="1" applyAlignment="1">
      <alignment horizontal="center" textRotation="90" wrapText="1"/>
    </xf>
    <xf numFmtId="0" fontId="21" fillId="0" borderId="11" xfId="0" applyFont="1" applyFill="1" applyBorder="1" applyAlignment="1">
      <alignment horizontal="center" textRotation="90" wrapText="1"/>
    </xf>
    <xf numFmtId="0" fontId="13" fillId="0" borderId="16" xfId="0" applyFont="1" applyFill="1" applyBorder="1" applyAlignment="1">
      <alignment horizontal="center" textRotation="90" wrapText="1"/>
    </xf>
    <xf numFmtId="0" fontId="13" fillId="0" borderId="27" xfId="0" applyFont="1" applyFill="1" applyBorder="1" applyAlignment="1">
      <alignment horizontal="center" textRotation="90" wrapText="1"/>
    </xf>
    <xf numFmtId="0" fontId="13" fillId="0" borderId="14" xfId="0" applyFont="1" applyFill="1" applyBorder="1" applyAlignment="1">
      <alignment horizontal="center" textRotation="90" wrapText="1"/>
    </xf>
    <xf numFmtId="0" fontId="20" fillId="0" borderId="13" xfId="0" applyFont="1" applyBorder="1" applyAlignment="1">
      <alignment horizontal="center" vertical="center"/>
    </xf>
    <xf numFmtId="17" fontId="19" fillId="0" borderId="0" xfId="0" applyNumberFormat="1" applyFont="1" applyAlignment="1">
      <alignment horizontal="center"/>
    </xf>
    <xf numFmtId="0" fontId="13" fillId="33" borderId="19" xfId="0" applyFont="1" applyFill="1" applyBorder="1" applyAlignment="1">
      <alignment horizontal="center" textRotation="90" wrapText="1"/>
    </xf>
    <xf numFmtId="0" fontId="13" fillId="33" borderId="18" xfId="0" applyFont="1" applyFill="1" applyBorder="1" applyAlignment="1">
      <alignment horizontal="center" textRotation="90" wrapText="1"/>
    </xf>
    <xf numFmtId="0" fontId="13" fillId="33" borderId="11" xfId="0" applyFont="1" applyFill="1" applyBorder="1" applyAlignment="1">
      <alignment horizontal="center" textRotation="90" wrapText="1"/>
    </xf>
    <xf numFmtId="0" fontId="13" fillId="32" borderId="19" xfId="0" applyFont="1" applyFill="1" applyBorder="1" applyAlignment="1">
      <alignment horizontal="center" textRotation="90" wrapText="1"/>
    </xf>
    <xf numFmtId="0" fontId="13" fillId="32" borderId="18" xfId="0" applyFont="1" applyFill="1" applyBorder="1" applyAlignment="1">
      <alignment horizontal="center" textRotation="90" wrapText="1"/>
    </xf>
    <xf numFmtId="0" fontId="13" fillId="32" borderId="11" xfId="0" applyFont="1" applyFill="1" applyBorder="1" applyAlignment="1">
      <alignment horizontal="center" textRotation="90" wrapText="1"/>
    </xf>
    <xf numFmtId="0" fontId="20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justify"/>
    </xf>
    <xf numFmtId="0" fontId="16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justify" wrapText="1"/>
    </xf>
    <xf numFmtId="0" fontId="34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14" fontId="1" fillId="0" borderId="25" xfId="0" applyNumberFormat="1" applyFont="1" applyBorder="1" applyAlignment="1">
      <alignment horizontal="center" vertical="top" wrapText="1"/>
    </xf>
    <xf numFmtId="14" fontId="1" fillId="0" borderId="2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3:K22"/>
  <sheetViews>
    <sheetView view="pageBreakPreview" zoomScale="78" zoomScaleNormal="50" zoomScaleSheetLayoutView="78" zoomScalePageLayoutView="0" workbookViewId="0" topLeftCell="A1">
      <selection activeCell="A19" sqref="A19:K19"/>
    </sheetView>
  </sheetViews>
  <sheetFormatPr defaultColWidth="9.00390625" defaultRowHeight="12.75"/>
  <sheetData>
    <row r="13" spans="1:11" ht="12.75" customHeight="1">
      <c r="A13" s="205" t="s">
        <v>24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</row>
    <row r="14" spans="1:11" ht="12.75" customHeight="1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</row>
    <row r="16" spans="1:11" ht="27.75">
      <c r="A16" s="206" t="s">
        <v>25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</row>
    <row r="19" spans="1:11" ht="22.5">
      <c r="A19" s="208" t="s">
        <v>76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</row>
    <row r="22" spans="1:11" ht="22.5">
      <c r="A22" s="207" t="s">
        <v>83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</row>
  </sheetData>
  <sheetProtection/>
  <mergeCells count="4">
    <mergeCell ref="A13:K14"/>
    <mergeCell ref="A16:K16"/>
    <mergeCell ref="A22:K22"/>
    <mergeCell ref="A19:K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2:AI49"/>
  <sheetViews>
    <sheetView zoomScaleSheetLayoutView="68" zoomScalePageLayoutView="0" workbookViewId="0" topLeftCell="J1">
      <selection activeCell="T25" sqref="T25"/>
    </sheetView>
  </sheetViews>
  <sheetFormatPr defaultColWidth="9.00390625" defaultRowHeight="16.5" customHeight="1"/>
  <cols>
    <col min="1" max="1" width="9.50390625" style="15" customWidth="1"/>
    <col min="2" max="2" width="8.00390625" style="14" customWidth="1"/>
    <col min="3" max="6" width="4.625" style="14" customWidth="1"/>
    <col min="7" max="7" width="5.50390625" style="14" customWidth="1"/>
    <col min="8" max="10" width="4.625" style="14" customWidth="1"/>
    <col min="11" max="11" width="8.625" style="14" customWidth="1"/>
    <col min="12" max="13" width="4.625" style="14" customWidth="1"/>
    <col min="14" max="15" width="8.625" style="14" customWidth="1"/>
    <col min="16" max="16" width="8.125" style="14" customWidth="1"/>
    <col min="17" max="17" width="8.625" style="14" customWidth="1"/>
    <col min="18" max="18" width="8.125" style="14" customWidth="1"/>
    <col min="19" max="28" width="8.625" style="24" customWidth="1"/>
  </cols>
  <sheetData>
    <row r="1" ht="15" customHeight="1"/>
    <row r="2" spans="1:30" ht="15" customHeight="1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16"/>
      <c r="R2" s="209" t="s">
        <v>29</v>
      </c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"/>
      <c r="AD2" s="20"/>
    </row>
    <row r="3" ht="15" customHeight="1"/>
    <row r="4" spans="1:28" ht="15" customHeight="1">
      <c r="A4" s="223" t="s">
        <v>98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4" t="s">
        <v>97</v>
      </c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1:35" ht="15" customHeight="1">
      <c r="A5" s="210" t="s">
        <v>4</v>
      </c>
      <c r="B5" s="213" t="s">
        <v>42</v>
      </c>
      <c r="C5" s="210" t="s">
        <v>1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20" t="s">
        <v>49</v>
      </c>
      <c r="Q5" s="210" t="s">
        <v>4</v>
      </c>
      <c r="R5" s="234" t="s">
        <v>65</v>
      </c>
      <c r="S5" s="227" t="s">
        <v>43</v>
      </c>
      <c r="T5" s="227"/>
      <c r="U5" s="227"/>
      <c r="V5" s="227"/>
      <c r="W5" s="227"/>
      <c r="X5" s="227"/>
      <c r="Y5" s="227"/>
      <c r="Z5" s="227"/>
      <c r="AA5" s="227"/>
      <c r="AB5" s="227"/>
      <c r="AC5" s="105"/>
      <c r="AD5" s="241" t="s">
        <v>63</v>
      </c>
      <c r="AE5" s="241"/>
      <c r="AF5" s="241"/>
      <c r="AG5" s="241"/>
      <c r="AH5" s="241"/>
      <c r="AI5" s="210" t="s">
        <v>4</v>
      </c>
    </row>
    <row r="6" spans="1:35" ht="15" customHeight="1">
      <c r="A6" s="210"/>
      <c r="B6" s="214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21"/>
      <c r="Q6" s="210"/>
      <c r="R6" s="234"/>
      <c r="S6" s="225" t="s">
        <v>39</v>
      </c>
      <c r="T6" s="229" t="s">
        <v>40</v>
      </c>
      <c r="U6" s="243" t="s">
        <v>50</v>
      </c>
      <c r="V6" s="225" t="s">
        <v>30</v>
      </c>
      <c r="W6" s="226" t="s">
        <v>51</v>
      </c>
      <c r="X6" s="226" t="s">
        <v>52</v>
      </c>
      <c r="Y6" s="226" t="s">
        <v>54</v>
      </c>
      <c r="Z6" s="225" t="s">
        <v>53</v>
      </c>
      <c r="AA6" s="225" t="s">
        <v>80</v>
      </c>
      <c r="AB6" s="225" t="s">
        <v>31</v>
      </c>
      <c r="AC6" s="242" t="s">
        <v>56</v>
      </c>
      <c r="AD6" s="228" t="s">
        <v>57</v>
      </c>
      <c r="AE6" s="228" t="s">
        <v>58</v>
      </c>
      <c r="AF6" s="228" t="s">
        <v>59</v>
      </c>
      <c r="AG6" s="228" t="s">
        <v>60</v>
      </c>
      <c r="AH6" s="228" t="s">
        <v>61</v>
      </c>
      <c r="AI6" s="210"/>
    </row>
    <row r="7" spans="1:35" ht="15" customHeight="1">
      <c r="A7" s="210"/>
      <c r="B7" s="214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21"/>
      <c r="Q7" s="210"/>
      <c r="R7" s="234"/>
      <c r="S7" s="225"/>
      <c r="T7" s="229"/>
      <c r="U7" s="243"/>
      <c r="V7" s="225"/>
      <c r="W7" s="226"/>
      <c r="X7" s="226"/>
      <c r="Y7" s="226"/>
      <c r="Z7" s="225"/>
      <c r="AA7" s="225"/>
      <c r="AB7" s="225"/>
      <c r="AC7" s="242"/>
      <c r="AD7" s="228"/>
      <c r="AE7" s="228"/>
      <c r="AF7" s="228"/>
      <c r="AG7" s="228"/>
      <c r="AH7" s="228"/>
      <c r="AI7" s="210"/>
    </row>
    <row r="8" spans="1:35" ht="15" customHeight="1">
      <c r="A8" s="210"/>
      <c r="B8" s="214"/>
      <c r="C8" s="210" t="s">
        <v>3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 t="s">
        <v>32</v>
      </c>
      <c r="O8" s="210" t="s">
        <v>2</v>
      </c>
      <c r="P8" s="221"/>
      <c r="Q8" s="210"/>
      <c r="R8" s="234"/>
      <c r="S8" s="225"/>
      <c r="T8" s="229"/>
      <c r="U8" s="243"/>
      <c r="V8" s="225"/>
      <c r="W8" s="226"/>
      <c r="X8" s="226"/>
      <c r="Y8" s="226"/>
      <c r="Z8" s="225"/>
      <c r="AA8" s="225"/>
      <c r="AB8" s="225"/>
      <c r="AC8" s="242"/>
      <c r="AD8" s="228"/>
      <c r="AE8" s="228"/>
      <c r="AF8" s="228"/>
      <c r="AG8" s="228"/>
      <c r="AH8" s="228"/>
      <c r="AI8" s="210"/>
    </row>
    <row r="9" spans="1:35" ht="15" customHeight="1">
      <c r="A9" s="210"/>
      <c r="B9" s="214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21"/>
      <c r="Q9" s="210"/>
      <c r="R9" s="234"/>
      <c r="S9" s="225"/>
      <c r="T9" s="229"/>
      <c r="U9" s="243"/>
      <c r="V9" s="225"/>
      <c r="W9" s="226"/>
      <c r="X9" s="226"/>
      <c r="Y9" s="226"/>
      <c r="Z9" s="225"/>
      <c r="AA9" s="225"/>
      <c r="AB9" s="225"/>
      <c r="AC9" s="242"/>
      <c r="AD9" s="228"/>
      <c r="AE9" s="228"/>
      <c r="AF9" s="228"/>
      <c r="AG9" s="228"/>
      <c r="AH9" s="228"/>
      <c r="AI9" s="210"/>
    </row>
    <row r="10" spans="1:35" s="23" customFormat="1" ht="64.5" customHeight="1">
      <c r="A10" s="210"/>
      <c r="B10" s="215"/>
      <c r="C10" s="211" t="s">
        <v>33</v>
      </c>
      <c r="D10" s="212"/>
      <c r="E10" s="211" t="s">
        <v>34</v>
      </c>
      <c r="F10" s="212"/>
      <c r="G10" s="212" t="s">
        <v>35</v>
      </c>
      <c r="H10" s="212"/>
      <c r="I10" s="212" t="s">
        <v>36</v>
      </c>
      <c r="J10" s="212"/>
      <c r="K10" s="92" t="s">
        <v>47</v>
      </c>
      <c r="L10" s="218" t="s">
        <v>46</v>
      </c>
      <c r="M10" s="219"/>
      <c r="N10" s="210"/>
      <c r="O10" s="210"/>
      <c r="P10" s="222"/>
      <c r="Q10" s="210"/>
      <c r="R10" s="234"/>
      <c r="S10" s="225"/>
      <c r="T10" s="229"/>
      <c r="U10" s="243"/>
      <c r="V10" s="225"/>
      <c r="W10" s="226"/>
      <c r="X10" s="226"/>
      <c r="Y10" s="226"/>
      <c r="Z10" s="225"/>
      <c r="AA10" s="225"/>
      <c r="AB10" s="225"/>
      <c r="AC10" s="242"/>
      <c r="AD10" s="228"/>
      <c r="AE10" s="228"/>
      <c r="AF10" s="228"/>
      <c r="AG10" s="228"/>
      <c r="AH10" s="228"/>
      <c r="AI10" s="210"/>
    </row>
    <row r="11" spans="1:35" ht="15" customHeight="1">
      <c r="A11" s="50"/>
      <c r="B11" s="51"/>
      <c r="C11" s="235" t="s">
        <v>37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115"/>
      <c r="Q11" s="67"/>
      <c r="R11" s="33"/>
      <c r="S11" s="233" t="s">
        <v>37</v>
      </c>
      <c r="T11" s="233"/>
      <c r="U11" s="233"/>
      <c r="V11" s="233"/>
      <c r="W11" s="233"/>
      <c r="X11" s="233"/>
      <c r="Y11" s="233"/>
      <c r="Z11" s="233"/>
      <c r="AA11" s="233"/>
      <c r="AB11" s="25"/>
      <c r="AC11" s="131"/>
      <c r="AD11" s="105"/>
      <c r="AE11" s="105"/>
      <c r="AF11" s="105"/>
      <c r="AG11" s="105"/>
      <c r="AH11" s="131"/>
      <c r="AI11" s="67"/>
    </row>
    <row r="12" spans="1:35" s="75" customFormat="1" ht="15" customHeight="1">
      <c r="A12" s="72"/>
      <c r="B12" s="69">
        <f>Фев!B46</f>
        <v>4824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122">
        <v>0</v>
      </c>
      <c r="Q12" s="74"/>
      <c r="R12" s="70">
        <f>Фев!R46</f>
        <v>0</v>
      </c>
      <c r="S12" s="76">
        <f>Фев!S45</f>
        <v>0</v>
      </c>
      <c r="T12" s="76">
        <f>Фев!T45</f>
        <v>0</v>
      </c>
      <c r="U12" s="76">
        <f>Фев!U45</f>
        <v>0</v>
      </c>
      <c r="V12" s="76">
        <f>Фев!V45</f>
        <v>0</v>
      </c>
      <c r="W12" s="76">
        <f>Фев!W45</f>
        <v>189</v>
      </c>
      <c r="X12" s="76">
        <f>Фев!X45</f>
        <v>892</v>
      </c>
      <c r="Y12" s="76">
        <f>Фев!Y45</f>
        <v>280</v>
      </c>
      <c r="Z12" s="76">
        <f>Фев!Z45</f>
        <v>30</v>
      </c>
      <c r="AA12" s="76">
        <f>Фев!AA45</f>
        <v>146</v>
      </c>
      <c r="AB12" s="76">
        <f>Фев!AB45</f>
        <v>6518</v>
      </c>
      <c r="AC12" s="135">
        <f>SUM(S12:AB12)</f>
        <v>8055</v>
      </c>
      <c r="AD12" s="106"/>
      <c r="AE12" s="106"/>
      <c r="AF12" s="106"/>
      <c r="AG12" s="106"/>
      <c r="AH12" s="138">
        <f>Фев!AH45</f>
        <v>13</v>
      </c>
      <c r="AI12" s="38"/>
    </row>
    <row r="13" spans="1:35" ht="15" customHeight="1">
      <c r="A13" s="32">
        <v>1</v>
      </c>
      <c r="B13" s="88">
        <f>C13+D13+E13+F13+G13+H13+I13+J13+K13+L13+M13+N13+O13</f>
        <v>0</v>
      </c>
      <c r="C13" s="82"/>
      <c r="D13" s="83"/>
      <c r="E13" s="82"/>
      <c r="F13" s="83"/>
      <c r="G13" s="82"/>
      <c r="H13" s="83"/>
      <c r="I13" s="82"/>
      <c r="J13" s="83"/>
      <c r="K13" s="77"/>
      <c r="L13" s="82"/>
      <c r="M13" s="83"/>
      <c r="N13" s="18"/>
      <c r="O13" s="18"/>
      <c r="P13" s="93"/>
      <c r="Q13" s="32">
        <v>1</v>
      </c>
      <c r="R13" s="35">
        <f aca="true" t="shared" si="0" ref="R13:R43">S13+T13+U13+V13+W13+X13+Y13+Z13+AA13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131">
        <f>S13+T13+U13+V13+W13+X13+Y13+Z13+AA13+AB13</f>
        <v>0</v>
      </c>
      <c r="AD13" s="105"/>
      <c r="AE13" s="105"/>
      <c r="AF13" s="105"/>
      <c r="AG13" s="105"/>
      <c r="AH13" s="131">
        <f>AD13+AE13+AF13+AG13</f>
        <v>0</v>
      </c>
      <c r="AI13" s="32">
        <v>1</v>
      </c>
    </row>
    <row r="14" spans="1:35" ht="15" customHeight="1">
      <c r="A14" s="32">
        <v>2</v>
      </c>
      <c r="B14" s="88">
        <f aca="true" t="shared" si="1" ref="B14:B43">C14+D14+E14+F14+G14+H14+I14+J14+K14+L14+M14+N14+O14</f>
        <v>0</v>
      </c>
      <c r="C14" s="82"/>
      <c r="D14" s="83"/>
      <c r="E14" s="82"/>
      <c r="F14" s="83"/>
      <c r="G14" s="82"/>
      <c r="H14" s="83"/>
      <c r="I14" s="82"/>
      <c r="J14" s="83"/>
      <c r="K14" s="77"/>
      <c r="L14" s="82"/>
      <c r="M14" s="83"/>
      <c r="N14" s="35"/>
      <c r="O14" s="35"/>
      <c r="P14" s="93"/>
      <c r="Q14" s="32">
        <v>2</v>
      </c>
      <c r="R14" s="35">
        <f t="shared" si="0"/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1">
        <f aca="true" t="shared" si="2" ref="AC14:AC43">S14+T14+U14+V14+W14+X14+Y14+Z14+AA14+AB14</f>
        <v>0</v>
      </c>
      <c r="AD14" s="105"/>
      <c r="AE14" s="105"/>
      <c r="AF14" s="105"/>
      <c r="AG14" s="105"/>
      <c r="AH14" s="131">
        <f aca="true" t="shared" si="3" ref="AH14:AH43">AD14+AE14+AF14+AG14</f>
        <v>0</v>
      </c>
      <c r="AI14" s="32">
        <v>2</v>
      </c>
    </row>
    <row r="15" spans="1:35" ht="15" customHeight="1">
      <c r="A15" s="32">
        <v>3</v>
      </c>
      <c r="B15" s="88">
        <f t="shared" si="1"/>
        <v>0</v>
      </c>
      <c r="C15" s="82"/>
      <c r="D15" s="83"/>
      <c r="E15" s="82"/>
      <c r="F15" s="83"/>
      <c r="G15" s="82"/>
      <c r="H15" s="83"/>
      <c r="I15" s="82"/>
      <c r="J15" s="83"/>
      <c r="K15" s="77"/>
      <c r="L15" s="82"/>
      <c r="M15" s="83"/>
      <c r="N15" s="35"/>
      <c r="O15" s="35"/>
      <c r="P15" s="93"/>
      <c r="Q15" s="32">
        <v>3</v>
      </c>
      <c r="R15" s="35">
        <f t="shared" si="0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31">
        <f t="shared" si="2"/>
        <v>0</v>
      </c>
      <c r="AD15" s="105"/>
      <c r="AE15" s="105"/>
      <c r="AF15" s="105"/>
      <c r="AG15" s="105"/>
      <c r="AH15" s="131">
        <f t="shared" si="3"/>
        <v>0</v>
      </c>
      <c r="AI15" s="32">
        <v>3</v>
      </c>
    </row>
    <row r="16" spans="1:35" ht="15" customHeight="1">
      <c r="A16" s="32">
        <v>4</v>
      </c>
      <c r="B16" s="88">
        <f t="shared" si="1"/>
        <v>0</v>
      </c>
      <c r="C16" s="82"/>
      <c r="D16" s="83"/>
      <c r="E16" s="82"/>
      <c r="F16" s="83"/>
      <c r="G16" s="82"/>
      <c r="H16" s="83"/>
      <c r="I16" s="82"/>
      <c r="J16" s="83"/>
      <c r="K16" s="77"/>
      <c r="L16" s="82"/>
      <c r="M16" s="83"/>
      <c r="N16" s="35"/>
      <c r="O16" s="35"/>
      <c r="P16" s="93"/>
      <c r="Q16" s="32">
        <v>4</v>
      </c>
      <c r="R16" s="35">
        <f t="shared" si="0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1">
        <f t="shared" si="2"/>
        <v>0</v>
      </c>
      <c r="AD16" s="105"/>
      <c r="AE16" s="105"/>
      <c r="AF16" s="105"/>
      <c r="AG16" s="105"/>
      <c r="AH16" s="131">
        <f t="shared" si="3"/>
        <v>0</v>
      </c>
      <c r="AI16" s="32">
        <v>4</v>
      </c>
    </row>
    <row r="17" spans="1:35" ht="15" customHeight="1">
      <c r="A17" s="32">
        <v>5</v>
      </c>
      <c r="B17" s="88">
        <f t="shared" si="1"/>
        <v>0</v>
      </c>
      <c r="C17" s="82"/>
      <c r="D17" s="83"/>
      <c r="E17" s="82"/>
      <c r="F17" s="83"/>
      <c r="G17" s="82"/>
      <c r="H17" s="83"/>
      <c r="I17" s="82"/>
      <c r="J17" s="83"/>
      <c r="K17" s="77"/>
      <c r="L17" s="82"/>
      <c r="M17" s="83"/>
      <c r="N17" s="35"/>
      <c r="O17" s="35"/>
      <c r="P17" s="93"/>
      <c r="Q17" s="32">
        <v>5</v>
      </c>
      <c r="R17" s="35">
        <f t="shared" si="0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1">
        <f t="shared" si="2"/>
        <v>0</v>
      </c>
      <c r="AD17" s="105"/>
      <c r="AE17" s="105"/>
      <c r="AF17" s="105"/>
      <c r="AG17" s="105"/>
      <c r="AH17" s="131">
        <f t="shared" si="3"/>
        <v>0</v>
      </c>
      <c r="AI17" s="32">
        <v>5</v>
      </c>
    </row>
    <row r="18" spans="1:35" ht="15" customHeight="1">
      <c r="A18" s="32">
        <v>6</v>
      </c>
      <c r="B18" s="88">
        <f t="shared" si="1"/>
        <v>0</v>
      </c>
      <c r="C18" s="82"/>
      <c r="D18" s="83"/>
      <c r="E18" s="82"/>
      <c r="F18" s="83"/>
      <c r="G18" s="82"/>
      <c r="H18" s="83"/>
      <c r="I18" s="82"/>
      <c r="J18" s="83"/>
      <c r="K18" s="77"/>
      <c r="L18" s="82"/>
      <c r="M18" s="83"/>
      <c r="N18" s="35"/>
      <c r="O18" s="35"/>
      <c r="P18" s="93"/>
      <c r="Q18" s="32">
        <v>6</v>
      </c>
      <c r="R18" s="35">
        <f t="shared" si="0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1">
        <f t="shared" si="2"/>
        <v>0</v>
      </c>
      <c r="AD18" s="105"/>
      <c r="AE18" s="105"/>
      <c r="AF18" s="105"/>
      <c r="AG18" s="105"/>
      <c r="AH18" s="131">
        <f t="shared" si="3"/>
        <v>0</v>
      </c>
      <c r="AI18" s="32">
        <v>6</v>
      </c>
    </row>
    <row r="19" spans="1:35" ht="15" customHeight="1">
      <c r="A19" s="32">
        <v>7</v>
      </c>
      <c r="B19" s="88">
        <f t="shared" si="1"/>
        <v>0</v>
      </c>
      <c r="C19" s="82"/>
      <c r="D19" s="83"/>
      <c r="E19" s="82"/>
      <c r="F19" s="83"/>
      <c r="G19" s="82"/>
      <c r="H19" s="83"/>
      <c r="I19" s="82"/>
      <c r="J19" s="83"/>
      <c r="K19" s="77"/>
      <c r="L19" s="82"/>
      <c r="M19" s="83"/>
      <c r="N19" s="35"/>
      <c r="O19" s="35"/>
      <c r="P19" s="93"/>
      <c r="Q19" s="32">
        <v>7</v>
      </c>
      <c r="R19" s="35">
        <f t="shared" si="0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131">
        <f t="shared" si="2"/>
        <v>0</v>
      </c>
      <c r="AD19" s="105"/>
      <c r="AE19" s="105"/>
      <c r="AF19" s="105"/>
      <c r="AG19" s="105"/>
      <c r="AH19" s="131">
        <f t="shared" si="3"/>
        <v>0</v>
      </c>
      <c r="AI19" s="32">
        <v>7</v>
      </c>
    </row>
    <row r="20" spans="1:35" ht="15" customHeight="1">
      <c r="A20" s="32">
        <v>8</v>
      </c>
      <c r="B20" s="88">
        <f t="shared" si="1"/>
        <v>0</v>
      </c>
      <c r="C20" s="82"/>
      <c r="D20" s="83"/>
      <c r="E20" s="82"/>
      <c r="F20" s="83"/>
      <c r="G20" s="82"/>
      <c r="H20" s="83"/>
      <c r="I20" s="82"/>
      <c r="J20" s="83"/>
      <c r="K20" s="77"/>
      <c r="L20" s="82"/>
      <c r="M20" s="83"/>
      <c r="N20" s="35"/>
      <c r="O20" s="35"/>
      <c r="P20" s="93"/>
      <c r="Q20" s="32">
        <v>8</v>
      </c>
      <c r="R20" s="35">
        <f t="shared" si="0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1">
        <f t="shared" si="2"/>
        <v>0</v>
      </c>
      <c r="AD20" s="105"/>
      <c r="AE20" s="105"/>
      <c r="AF20" s="105"/>
      <c r="AG20" s="105"/>
      <c r="AH20" s="131">
        <f t="shared" si="3"/>
        <v>0</v>
      </c>
      <c r="AI20" s="32">
        <v>8</v>
      </c>
    </row>
    <row r="21" spans="1:35" ht="15" customHeight="1">
      <c r="A21" s="32">
        <v>9</v>
      </c>
      <c r="B21" s="88">
        <f t="shared" si="1"/>
        <v>0</v>
      </c>
      <c r="C21" s="82"/>
      <c r="D21" s="83"/>
      <c r="E21" s="82"/>
      <c r="F21" s="83"/>
      <c r="G21" s="82"/>
      <c r="H21" s="83"/>
      <c r="I21" s="82"/>
      <c r="J21" s="83"/>
      <c r="K21" s="77"/>
      <c r="L21" s="82"/>
      <c r="M21" s="83"/>
      <c r="N21" s="35"/>
      <c r="O21" s="35"/>
      <c r="P21" s="93"/>
      <c r="Q21" s="32">
        <v>9</v>
      </c>
      <c r="R21" s="35">
        <f t="shared" si="0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1">
        <f t="shared" si="2"/>
        <v>0</v>
      </c>
      <c r="AD21" s="105"/>
      <c r="AE21" s="105"/>
      <c r="AF21" s="105"/>
      <c r="AG21" s="105"/>
      <c r="AH21" s="131">
        <f t="shared" si="3"/>
        <v>0</v>
      </c>
      <c r="AI21" s="32">
        <v>9</v>
      </c>
    </row>
    <row r="22" spans="1:35" ht="15" customHeight="1">
      <c r="A22" s="32">
        <v>10</v>
      </c>
      <c r="B22" s="88">
        <f t="shared" si="1"/>
        <v>0</v>
      </c>
      <c r="C22" s="82"/>
      <c r="D22" s="83"/>
      <c r="E22" s="82"/>
      <c r="F22" s="83"/>
      <c r="G22" s="82"/>
      <c r="H22" s="83"/>
      <c r="I22" s="82"/>
      <c r="J22" s="83"/>
      <c r="K22" s="77"/>
      <c r="L22" s="82"/>
      <c r="M22" s="83"/>
      <c r="N22" s="35"/>
      <c r="O22" s="35"/>
      <c r="P22" s="93"/>
      <c r="Q22" s="32">
        <v>10</v>
      </c>
      <c r="R22" s="35">
        <f t="shared" si="0"/>
        <v>0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31">
        <f t="shared" si="2"/>
        <v>0</v>
      </c>
      <c r="AD22" s="105"/>
      <c r="AE22" s="105"/>
      <c r="AF22" s="105"/>
      <c r="AG22" s="105"/>
      <c r="AH22" s="131">
        <f t="shared" si="3"/>
        <v>0</v>
      </c>
      <c r="AI22" s="32">
        <v>10</v>
      </c>
    </row>
    <row r="23" spans="1:35" ht="15" customHeight="1">
      <c r="A23" s="32">
        <v>11</v>
      </c>
      <c r="B23" s="88">
        <f t="shared" si="1"/>
        <v>0</v>
      </c>
      <c r="C23" s="82"/>
      <c r="D23" s="83"/>
      <c r="E23" s="82"/>
      <c r="F23" s="83"/>
      <c r="G23" s="82"/>
      <c r="H23" s="83"/>
      <c r="I23" s="82"/>
      <c r="J23" s="83"/>
      <c r="K23" s="77"/>
      <c r="L23" s="82"/>
      <c r="M23" s="83"/>
      <c r="N23" s="35"/>
      <c r="O23" s="35"/>
      <c r="P23" s="93"/>
      <c r="Q23" s="32">
        <v>11</v>
      </c>
      <c r="R23" s="35">
        <f t="shared" si="0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1">
        <f t="shared" si="2"/>
        <v>0</v>
      </c>
      <c r="AD23" s="105"/>
      <c r="AE23" s="105"/>
      <c r="AF23" s="105"/>
      <c r="AG23" s="105"/>
      <c r="AH23" s="131">
        <f t="shared" si="3"/>
        <v>0</v>
      </c>
      <c r="AI23" s="32">
        <v>11</v>
      </c>
    </row>
    <row r="24" spans="1:35" ht="15" customHeight="1">
      <c r="A24" s="32">
        <v>12</v>
      </c>
      <c r="B24" s="88">
        <f t="shared" si="1"/>
        <v>0</v>
      </c>
      <c r="C24" s="82"/>
      <c r="D24" s="83"/>
      <c r="E24" s="82"/>
      <c r="F24" s="83"/>
      <c r="G24" s="82"/>
      <c r="H24" s="83"/>
      <c r="I24" s="82"/>
      <c r="J24" s="83"/>
      <c r="K24" s="77"/>
      <c r="L24" s="82"/>
      <c r="M24" s="83"/>
      <c r="N24" s="35"/>
      <c r="O24" s="35"/>
      <c r="P24" s="93"/>
      <c r="Q24" s="32">
        <v>12</v>
      </c>
      <c r="R24" s="35">
        <f t="shared" si="0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1">
        <f t="shared" si="2"/>
        <v>0</v>
      </c>
      <c r="AD24" s="105"/>
      <c r="AE24" s="105"/>
      <c r="AF24" s="105"/>
      <c r="AG24" s="105"/>
      <c r="AH24" s="131">
        <f t="shared" si="3"/>
        <v>0</v>
      </c>
      <c r="AI24" s="32">
        <v>12</v>
      </c>
    </row>
    <row r="25" spans="1:35" ht="15" customHeight="1">
      <c r="A25" s="32">
        <v>13</v>
      </c>
      <c r="B25" s="88">
        <f t="shared" si="1"/>
        <v>0</v>
      </c>
      <c r="C25" s="82"/>
      <c r="D25" s="83"/>
      <c r="E25" s="82"/>
      <c r="F25" s="83"/>
      <c r="G25" s="82"/>
      <c r="H25" s="83"/>
      <c r="I25" s="82"/>
      <c r="J25" s="83"/>
      <c r="K25" s="77"/>
      <c r="L25" s="82"/>
      <c r="M25" s="83"/>
      <c r="N25" s="35"/>
      <c r="O25" s="35"/>
      <c r="P25" s="93"/>
      <c r="Q25" s="32">
        <v>13</v>
      </c>
      <c r="R25" s="35">
        <f t="shared" si="0"/>
        <v>0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1">
        <f t="shared" si="2"/>
        <v>0</v>
      </c>
      <c r="AD25" s="105"/>
      <c r="AE25" s="105"/>
      <c r="AF25" s="105"/>
      <c r="AG25" s="105"/>
      <c r="AH25" s="131">
        <f t="shared" si="3"/>
        <v>0</v>
      </c>
      <c r="AI25" s="32">
        <v>13</v>
      </c>
    </row>
    <row r="26" spans="1:35" ht="15" customHeight="1">
      <c r="A26" s="32">
        <v>14</v>
      </c>
      <c r="B26" s="88">
        <f t="shared" si="1"/>
        <v>0</v>
      </c>
      <c r="C26" s="82"/>
      <c r="D26" s="83"/>
      <c r="E26" s="82"/>
      <c r="F26" s="83"/>
      <c r="G26" s="82"/>
      <c r="H26" s="83"/>
      <c r="I26" s="82"/>
      <c r="J26" s="83"/>
      <c r="K26" s="77"/>
      <c r="L26" s="82"/>
      <c r="M26" s="83"/>
      <c r="N26" s="35"/>
      <c r="O26" s="35"/>
      <c r="P26" s="93"/>
      <c r="Q26" s="32">
        <v>14</v>
      </c>
      <c r="R26" s="35">
        <f t="shared" si="0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131">
        <f t="shared" si="2"/>
        <v>0</v>
      </c>
      <c r="AD26" s="105"/>
      <c r="AE26" s="105"/>
      <c r="AF26" s="105"/>
      <c r="AG26" s="105"/>
      <c r="AH26" s="131">
        <f t="shared" si="3"/>
        <v>0</v>
      </c>
      <c r="AI26" s="32">
        <v>14</v>
      </c>
    </row>
    <row r="27" spans="1:35" ht="15" customHeight="1">
      <c r="A27" s="32">
        <v>15</v>
      </c>
      <c r="B27" s="88">
        <f t="shared" si="1"/>
        <v>0</v>
      </c>
      <c r="C27" s="82"/>
      <c r="D27" s="83"/>
      <c r="E27" s="82"/>
      <c r="F27" s="83"/>
      <c r="G27" s="82"/>
      <c r="H27" s="83"/>
      <c r="I27" s="82"/>
      <c r="J27" s="83"/>
      <c r="K27" s="77"/>
      <c r="L27" s="82"/>
      <c r="M27" s="83"/>
      <c r="N27" s="35"/>
      <c r="O27" s="35"/>
      <c r="P27" s="93"/>
      <c r="Q27" s="32">
        <v>15</v>
      </c>
      <c r="R27" s="35">
        <f t="shared" si="0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1">
        <f t="shared" si="2"/>
        <v>0</v>
      </c>
      <c r="AD27" s="105"/>
      <c r="AE27" s="105"/>
      <c r="AF27" s="105"/>
      <c r="AG27" s="105"/>
      <c r="AH27" s="131">
        <f t="shared" si="3"/>
        <v>0</v>
      </c>
      <c r="AI27" s="32">
        <v>15</v>
      </c>
    </row>
    <row r="28" spans="1:35" ht="15" customHeight="1">
      <c r="A28" s="32">
        <v>16</v>
      </c>
      <c r="B28" s="88">
        <f t="shared" si="1"/>
        <v>0</v>
      </c>
      <c r="C28" s="82"/>
      <c r="D28" s="83"/>
      <c r="E28" s="82"/>
      <c r="F28" s="83"/>
      <c r="G28" s="82"/>
      <c r="H28" s="83"/>
      <c r="I28" s="82"/>
      <c r="J28" s="83"/>
      <c r="K28" s="77"/>
      <c r="L28" s="82"/>
      <c r="M28" s="83"/>
      <c r="N28" s="35"/>
      <c r="O28" s="35"/>
      <c r="P28" s="93"/>
      <c r="Q28" s="32">
        <v>16</v>
      </c>
      <c r="R28" s="35">
        <f t="shared" si="0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1">
        <f t="shared" si="2"/>
        <v>0</v>
      </c>
      <c r="AD28" s="105"/>
      <c r="AE28" s="105"/>
      <c r="AF28" s="105"/>
      <c r="AG28" s="105"/>
      <c r="AH28" s="131">
        <f t="shared" si="3"/>
        <v>0</v>
      </c>
      <c r="AI28" s="32">
        <v>16</v>
      </c>
    </row>
    <row r="29" spans="1:35" ht="15" customHeight="1">
      <c r="A29" s="32">
        <v>17</v>
      </c>
      <c r="B29" s="88">
        <f t="shared" si="1"/>
        <v>0</v>
      </c>
      <c r="C29" s="82"/>
      <c r="D29" s="83"/>
      <c r="E29" s="82"/>
      <c r="F29" s="83"/>
      <c r="G29" s="82"/>
      <c r="H29" s="83"/>
      <c r="I29" s="82"/>
      <c r="J29" s="83"/>
      <c r="K29" s="77"/>
      <c r="L29" s="82"/>
      <c r="M29" s="83"/>
      <c r="N29" s="35"/>
      <c r="O29" s="35"/>
      <c r="P29" s="93"/>
      <c r="Q29" s="32">
        <v>17</v>
      </c>
      <c r="R29" s="35">
        <f t="shared" si="0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1">
        <f t="shared" si="2"/>
        <v>0</v>
      </c>
      <c r="AD29" s="105"/>
      <c r="AE29" s="105"/>
      <c r="AF29" s="105"/>
      <c r="AG29" s="105"/>
      <c r="AH29" s="131">
        <f t="shared" si="3"/>
        <v>0</v>
      </c>
      <c r="AI29" s="32">
        <v>17</v>
      </c>
    </row>
    <row r="30" spans="1:35" ht="15" customHeight="1">
      <c r="A30" s="32">
        <v>18</v>
      </c>
      <c r="B30" s="88">
        <f t="shared" si="1"/>
        <v>0</v>
      </c>
      <c r="C30" s="82"/>
      <c r="D30" s="83"/>
      <c r="E30" s="82"/>
      <c r="F30" s="83"/>
      <c r="G30" s="82"/>
      <c r="H30" s="83"/>
      <c r="I30" s="82"/>
      <c r="J30" s="83"/>
      <c r="K30" s="77"/>
      <c r="L30" s="82"/>
      <c r="M30" s="83"/>
      <c r="N30" s="35"/>
      <c r="O30" s="35"/>
      <c r="P30" s="93"/>
      <c r="Q30" s="32">
        <v>18</v>
      </c>
      <c r="R30" s="35">
        <f t="shared" si="0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131">
        <f t="shared" si="2"/>
        <v>0</v>
      </c>
      <c r="AD30" s="105"/>
      <c r="AE30" s="105"/>
      <c r="AF30" s="105"/>
      <c r="AG30" s="105"/>
      <c r="AH30" s="131">
        <f t="shared" si="3"/>
        <v>0</v>
      </c>
      <c r="AI30" s="32">
        <v>18</v>
      </c>
    </row>
    <row r="31" spans="1:35" ht="15" customHeight="1">
      <c r="A31" s="32">
        <v>19</v>
      </c>
      <c r="B31" s="88">
        <f t="shared" si="1"/>
        <v>0</v>
      </c>
      <c r="C31" s="82"/>
      <c r="D31" s="83"/>
      <c r="E31" s="82"/>
      <c r="F31" s="83"/>
      <c r="G31" s="82"/>
      <c r="H31" s="83"/>
      <c r="I31" s="82"/>
      <c r="J31" s="83"/>
      <c r="K31" s="77"/>
      <c r="L31" s="82"/>
      <c r="M31" s="83"/>
      <c r="N31" s="35"/>
      <c r="O31" s="35"/>
      <c r="P31" s="93"/>
      <c r="Q31" s="32">
        <v>19</v>
      </c>
      <c r="R31" s="35">
        <f t="shared" si="0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1">
        <f t="shared" si="2"/>
        <v>0</v>
      </c>
      <c r="AD31" s="105"/>
      <c r="AE31" s="105"/>
      <c r="AF31" s="105"/>
      <c r="AG31" s="105"/>
      <c r="AH31" s="131">
        <f t="shared" si="3"/>
        <v>0</v>
      </c>
      <c r="AI31" s="32">
        <v>19</v>
      </c>
    </row>
    <row r="32" spans="1:35" ht="15" customHeight="1">
      <c r="A32" s="32">
        <v>20</v>
      </c>
      <c r="B32" s="88">
        <f t="shared" si="1"/>
        <v>0</v>
      </c>
      <c r="C32" s="82"/>
      <c r="D32" s="83"/>
      <c r="E32" s="82"/>
      <c r="F32" s="83"/>
      <c r="G32" s="82"/>
      <c r="H32" s="83"/>
      <c r="I32" s="82"/>
      <c r="J32" s="83"/>
      <c r="K32" s="77"/>
      <c r="L32" s="82"/>
      <c r="M32" s="83"/>
      <c r="N32" s="35"/>
      <c r="O32" s="35"/>
      <c r="P32" s="93"/>
      <c r="Q32" s="32">
        <v>20</v>
      </c>
      <c r="R32" s="35">
        <f t="shared" si="0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1">
        <f t="shared" si="2"/>
        <v>0</v>
      </c>
      <c r="AD32" s="105"/>
      <c r="AE32" s="105"/>
      <c r="AF32" s="105"/>
      <c r="AG32" s="105"/>
      <c r="AH32" s="131">
        <f t="shared" si="3"/>
        <v>0</v>
      </c>
      <c r="AI32" s="32">
        <v>20</v>
      </c>
    </row>
    <row r="33" spans="1:35" ht="15" customHeight="1">
      <c r="A33" s="32">
        <v>21</v>
      </c>
      <c r="B33" s="88">
        <f t="shared" si="1"/>
        <v>0</v>
      </c>
      <c r="C33" s="82"/>
      <c r="D33" s="83"/>
      <c r="E33" s="82"/>
      <c r="F33" s="83"/>
      <c r="G33" s="82"/>
      <c r="H33" s="83"/>
      <c r="I33" s="82"/>
      <c r="J33" s="83"/>
      <c r="K33" s="77"/>
      <c r="L33" s="82"/>
      <c r="M33" s="83"/>
      <c r="N33" s="35"/>
      <c r="O33" s="35"/>
      <c r="P33" s="93"/>
      <c r="Q33" s="32">
        <v>21</v>
      </c>
      <c r="R33" s="35">
        <f t="shared" si="0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1">
        <f t="shared" si="2"/>
        <v>0</v>
      </c>
      <c r="AD33" s="105"/>
      <c r="AE33" s="105"/>
      <c r="AF33" s="105"/>
      <c r="AG33" s="105"/>
      <c r="AH33" s="131">
        <f t="shared" si="3"/>
        <v>0</v>
      </c>
      <c r="AI33" s="32">
        <v>21</v>
      </c>
    </row>
    <row r="34" spans="1:35" ht="15" customHeight="1">
      <c r="A34" s="32">
        <v>22</v>
      </c>
      <c r="B34" s="88">
        <f t="shared" si="1"/>
        <v>0</v>
      </c>
      <c r="C34" s="82"/>
      <c r="D34" s="83"/>
      <c r="E34" s="82"/>
      <c r="F34" s="83"/>
      <c r="G34" s="82"/>
      <c r="H34" s="83"/>
      <c r="I34" s="82"/>
      <c r="J34" s="83"/>
      <c r="K34" s="77"/>
      <c r="L34" s="82"/>
      <c r="M34" s="83"/>
      <c r="N34" s="35"/>
      <c r="O34" s="35"/>
      <c r="P34" s="93"/>
      <c r="Q34" s="32">
        <v>22</v>
      </c>
      <c r="R34" s="35">
        <f t="shared" si="0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1">
        <f t="shared" si="2"/>
        <v>0</v>
      </c>
      <c r="AD34" s="105"/>
      <c r="AE34" s="105"/>
      <c r="AF34" s="105"/>
      <c r="AG34" s="105"/>
      <c r="AH34" s="131">
        <f t="shared" si="3"/>
        <v>0</v>
      </c>
      <c r="AI34" s="32">
        <v>22</v>
      </c>
    </row>
    <row r="35" spans="1:35" ht="15" customHeight="1">
      <c r="A35" s="32">
        <v>23</v>
      </c>
      <c r="B35" s="88">
        <f t="shared" si="1"/>
        <v>0</v>
      </c>
      <c r="C35" s="82"/>
      <c r="D35" s="83"/>
      <c r="E35" s="82"/>
      <c r="F35" s="83"/>
      <c r="G35" s="82"/>
      <c r="H35" s="83"/>
      <c r="I35" s="82"/>
      <c r="J35" s="83"/>
      <c r="K35" s="77"/>
      <c r="L35" s="82"/>
      <c r="M35" s="83"/>
      <c r="N35" s="35"/>
      <c r="O35" s="35"/>
      <c r="P35" s="93"/>
      <c r="Q35" s="32">
        <v>23</v>
      </c>
      <c r="R35" s="35">
        <f t="shared" si="0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1">
        <f t="shared" si="2"/>
        <v>0</v>
      </c>
      <c r="AD35" s="105"/>
      <c r="AE35" s="105"/>
      <c r="AF35" s="105"/>
      <c r="AG35" s="105"/>
      <c r="AH35" s="131">
        <f t="shared" si="3"/>
        <v>0</v>
      </c>
      <c r="AI35" s="32">
        <v>23</v>
      </c>
    </row>
    <row r="36" spans="1:35" ht="15" customHeight="1">
      <c r="A36" s="32">
        <v>24</v>
      </c>
      <c r="B36" s="88">
        <f t="shared" si="1"/>
        <v>0</v>
      </c>
      <c r="C36" s="82"/>
      <c r="D36" s="83"/>
      <c r="E36" s="82"/>
      <c r="F36" s="83"/>
      <c r="G36" s="82"/>
      <c r="H36" s="83"/>
      <c r="I36" s="82"/>
      <c r="J36" s="83"/>
      <c r="K36" s="77"/>
      <c r="L36" s="82"/>
      <c r="M36" s="83"/>
      <c r="N36" s="35"/>
      <c r="O36" s="35"/>
      <c r="P36" s="93"/>
      <c r="Q36" s="32">
        <v>24</v>
      </c>
      <c r="R36" s="35">
        <f t="shared" si="0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1">
        <f t="shared" si="2"/>
        <v>0</v>
      </c>
      <c r="AD36" s="105"/>
      <c r="AE36" s="105"/>
      <c r="AF36" s="105"/>
      <c r="AG36" s="105"/>
      <c r="AH36" s="131">
        <f t="shared" si="3"/>
        <v>0</v>
      </c>
      <c r="AI36" s="32">
        <v>24</v>
      </c>
    </row>
    <row r="37" spans="1:35" ht="15" customHeight="1">
      <c r="A37" s="32">
        <v>25</v>
      </c>
      <c r="B37" s="88">
        <f t="shared" si="1"/>
        <v>0</v>
      </c>
      <c r="C37" s="82"/>
      <c r="D37" s="83"/>
      <c r="E37" s="82"/>
      <c r="F37" s="83"/>
      <c r="G37" s="82"/>
      <c r="H37" s="83"/>
      <c r="I37" s="82"/>
      <c r="J37" s="83"/>
      <c r="K37" s="77"/>
      <c r="L37" s="82"/>
      <c r="M37" s="83"/>
      <c r="N37" s="35"/>
      <c r="O37" s="35"/>
      <c r="P37" s="93"/>
      <c r="Q37" s="32">
        <v>25</v>
      </c>
      <c r="R37" s="35">
        <f t="shared" si="0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1">
        <f t="shared" si="2"/>
        <v>0</v>
      </c>
      <c r="AD37" s="105"/>
      <c r="AE37" s="105"/>
      <c r="AF37" s="105"/>
      <c r="AG37" s="105"/>
      <c r="AH37" s="131">
        <f t="shared" si="3"/>
        <v>0</v>
      </c>
      <c r="AI37" s="32">
        <v>25</v>
      </c>
    </row>
    <row r="38" spans="1:35" ht="15" customHeight="1">
      <c r="A38" s="32">
        <v>26</v>
      </c>
      <c r="B38" s="88">
        <f t="shared" si="1"/>
        <v>0</v>
      </c>
      <c r="C38" s="82"/>
      <c r="D38" s="83"/>
      <c r="E38" s="82"/>
      <c r="F38" s="83"/>
      <c r="G38" s="82"/>
      <c r="H38" s="83"/>
      <c r="I38" s="82"/>
      <c r="J38" s="83"/>
      <c r="K38" s="77"/>
      <c r="L38" s="82"/>
      <c r="M38" s="83"/>
      <c r="N38" s="35"/>
      <c r="O38" s="35"/>
      <c r="P38" s="93"/>
      <c r="Q38" s="32">
        <v>26</v>
      </c>
      <c r="R38" s="35">
        <f t="shared" si="0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1">
        <f t="shared" si="2"/>
        <v>0</v>
      </c>
      <c r="AD38" s="105"/>
      <c r="AE38" s="105"/>
      <c r="AF38" s="105"/>
      <c r="AG38" s="105"/>
      <c r="AH38" s="131">
        <f t="shared" si="3"/>
        <v>0</v>
      </c>
      <c r="AI38" s="32">
        <v>26</v>
      </c>
    </row>
    <row r="39" spans="1:35" ht="15" customHeight="1">
      <c r="A39" s="32">
        <v>27</v>
      </c>
      <c r="B39" s="88">
        <f t="shared" si="1"/>
        <v>0</v>
      </c>
      <c r="C39" s="82"/>
      <c r="D39" s="83"/>
      <c r="E39" s="82"/>
      <c r="F39" s="83"/>
      <c r="G39" s="82"/>
      <c r="H39" s="83"/>
      <c r="I39" s="82"/>
      <c r="J39" s="83"/>
      <c r="K39" s="77"/>
      <c r="L39" s="82"/>
      <c r="M39" s="83"/>
      <c r="N39" s="35"/>
      <c r="O39" s="35"/>
      <c r="P39" s="93"/>
      <c r="Q39" s="32">
        <v>27</v>
      </c>
      <c r="R39" s="35">
        <f t="shared" si="0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1">
        <f t="shared" si="2"/>
        <v>0</v>
      </c>
      <c r="AD39" s="105"/>
      <c r="AE39" s="105"/>
      <c r="AF39" s="105"/>
      <c r="AG39" s="105"/>
      <c r="AH39" s="131">
        <f t="shared" si="3"/>
        <v>0</v>
      </c>
      <c r="AI39" s="32">
        <v>27</v>
      </c>
    </row>
    <row r="40" spans="1:35" ht="15" customHeight="1">
      <c r="A40" s="32">
        <v>28</v>
      </c>
      <c r="B40" s="88">
        <f t="shared" si="1"/>
        <v>0</v>
      </c>
      <c r="C40" s="82"/>
      <c r="D40" s="83"/>
      <c r="E40" s="82"/>
      <c r="F40" s="83"/>
      <c r="G40" s="82"/>
      <c r="H40" s="83"/>
      <c r="I40" s="82"/>
      <c r="J40" s="83"/>
      <c r="K40" s="77"/>
      <c r="L40" s="82"/>
      <c r="M40" s="83"/>
      <c r="N40" s="35"/>
      <c r="O40" s="35"/>
      <c r="P40" s="93"/>
      <c r="Q40" s="32">
        <v>28</v>
      </c>
      <c r="R40" s="35">
        <f t="shared" si="0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1">
        <f t="shared" si="2"/>
        <v>0</v>
      </c>
      <c r="AD40" s="105"/>
      <c r="AE40" s="105"/>
      <c r="AF40" s="105"/>
      <c r="AG40" s="105"/>
      <c r="AH40" s="131">
        <f t="shared" si="3"/>
        <v>0</v>
      </c>
      <c r="AI40" s="32">
        <v>28</v>
      </c>
    </row>
    <row r="41" spans="1:35" ht="15" customHeight="1">
      <c r="A41" s="32">
        <v>29</v>
      </c>
      <c r="B41" s="88">
        <f t="shared" si="1"/>
        <v>0</v>
      </c>
      <c r="C41" s="82"/>
      <c r="D41" s="83"/>
      <c r="E41" s="82"/>
      <c r="F41" s="83"/>
      <c r="G41" s="82"/>
      <c r="H41" s="83"/>
      <c r="I41" s="82"/>
      <c r="J41" s="83"/>
      <c r="K41" s="77"/>
      <c r="L41" s="82"/>
      <c r="M41" s="83"/>
      <c r="N41" s="35"/>
      <c r="O41" s="35"/>
      <c r="P41" s="93"/>
      <c r="Q41" s="32">
        <v>29</v>
      </c>
      <c r="R41" s="35">
        <f t="shared" si="0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1">
        <f t="shared" si="2"/>
        <v>0</v>
      </c>
      <c r="AD41" s="105"/>
      <c r="AE41" s="105"/>
      <c r="AF41" s="105"/>
      <c r="AG41" s="105"/>
      <c r="AH41" s="131">
        <f t="shared" si="3"/>
        <v>0</v>
      </c>
      <c r="AI41" s="32">
        <v>29</v>
      </c>
    </row>
    <row r="42" spans="1:35" ht="15" customHeight="1">
      <c r="A42" s="32">
        <v>30</v>
      </c>
      <c r="B42" s="88">
        <f t="shared" si="1"/>
        <v>0</v>
      </c>
      <c r="C42" s="82"/>
      <c r="D42" s="83"/>
      <c r="E42" s="82"/>
      <c r="F42" s="83"/>
      <c r="G42" s="82"/>
      <c r="H42" s="83"/>
      <c r="I42" s="82"/>
      <c r="J42" s="83"/>
      <c r="K42" s="77"/>
      <c r="L42" s="82"/>
      <c r="M42" s="83"/>
      <c r="N42" s="35"/>
      <c r="O42" s="35"/>
      <c r="P42" s="93"/>
      <c r="Q42" s="32">
        <v>30</v>
      </c>
      <c r="R42" s="35">
        <f t="shared" si="0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1">
        <f t="shared" si="2"/>
        <v>0</v>
      </c>
      <c r="AD42" s="105"/>
      <c r="AE42" s="105"/>
      <c r="AF42" s="105"/>
      <c r="AG42" s="105"/>
      <c r="AH42" s="131">
        <f t="shared" si="3"/>
        <v>0</v>
      </c>
      <c r="AI42" s="32">
        <v>30</v>
      </c>
    </row>
    <row r="43" spans="1:35" ht="15" customHeight="1">
      <c r="A43" s="32">
        <v>31</v>
      </c>
      <c r="B43" s="88">
        <f t="shared" si="1"/>
        <v>0</v>
      </c>
      <c r="C43" s="82"/>
      <c r="D43" s="83"/>
      <c r="E43" s="82"/>
      <c r="F43" s="83"/>
      <c r="G43" s="82"/>
      <c r="H43" s="83"/>
      <c r="I43" s="82"/>
      <c r="J43" s="83"/>
      <c r="K43" s="77"/>
      <c r="L43" s="82"/>
      <c r="M43" s="83"/>
      <c r="N43" s="35"/>
      <c r="O43" s="35"/>
      <c r="P43" s="93"/>
      <c r="Q43" s="32">
        <v>31</v>
      </c>
      <c r="R43" s="35">
        <f t="shared" si="0"/>
        <v>0</v>
      </c>
      <c r="S43" s="65"/>
      <c r="T43" s="65"/>
      <c r="U43" s="65"/>
      <c r="V43" s="65"/>
      <c r="W43" s="65"/>
      <c r="X43" s="119"/>
      <c r="Y43" s="65"/>
      <c r="Z43" s="65"/>
      <c r="AA43" s="65"/>
      <c r="AB43" s="65"/>
      <c r="AC43" s="131">
        <f t="shared" si="2"/>
        <v>0</v>
      </c>
      <c r="AD43" s="105"/>
      <c r="AE43" s="105"/>
      <c r="AF43" s="105"/>
      <c r="AG43" s="105"/>
      <c r="AH43" s="131">
        <f t="shared" si="3"/>
        <v>0</v>
      </c>
      <c r="AI43" s="25">
        <v>31</v>
      </c>
    </row>
    <row r="44" spans="1:35" ht="39">
      <c r="A44" s="87" t="s">
        <v>69</v>
      </c>
      <c r="B44" s="90">
        <f>SUM(B13:B43)</f>
        <v>0</v>
      </c>
      <c r="C44" s="90">
        <f>C43+C42+C41+C40+C39+C38+C37+C36+C35+C34+C33+C32+C31+C30+C29+C28+C27+C26+C25+C24+C23+C22+C21+C20+C19+C18+C17+C16+C15+C14+C13</f>
        <v>0</v>
      </c>
      <c r="D44" s="90">
        <f>D43+D42+D41+D40+D39+D38+D37+D36+D35+D34+D33+D32+D31+D30+D29+D28+D27+D26+D25+D24+D23+D22+D21+D20+D19+D18+D17+D16+D15+D14+D13</f>
        <v>0</v>
      </c>
      <c r="E44" s="90">
        <f>E43+E42+E41+E40+E39+E38+E37+E36+E35+E34+E33+E32+E31+E30+E29+E28+E27+E26+E25+E24+E23+E22+E21+E20+E19+E18+E17+E16+E15+E14+E13</f>
        <v>0</v>
      </c>
      <c r="F44" s="90">
        <f>F42+F41+F40+F39+F38+F37+F36+F35+F34+F33+F32+F31+F30+F29+F28+F27+F26+F25+F24+F23+F22+F21+F20+F19+F18+F17+F16+F15+F14+F13</f>
        <v>0</v>
      </c>
      <c r="G44" s="90">
        <f aca="true" t="shared" si="4" ref="G44:O44">G43+G42+G41+G40+G39+G38+G37+G36+G35+G34+G33+G32+G31+G30+G29+G28+G27+G26+G25+G24+G23+G22+G21+G20+G19+G18+G17+G16+G15+G14+G13</f>
        <v>0</v>
      </c>
      <c r="H44" s="90">
        <f t="shared" si="4"/>
        <v>0</v>
      </c>
      <c r="I44" s="90">
        <f t="shared" si="4"/>
        <v>0</v>
      </c>
      <c r="J44" s="90">
        <f t="shared" si="4"/>
        <v>0</v>
      </c>
      <c r="K44" s="90">
        <f t="shared" si="4"/>
        <v>0</v>
      </c>
      <c r="L44" s="90">
        <f t="shared" si="4"/>
        <v>0</v>
      </c>
      <c r="M44" s="90">
        <f t="shared" si="4"/>
        <v>0</v>
      </c>
      <c r="N44" s="90">
        <f t="shared" si="4"/>
        <v>0</v>
      </c>
      <c r="O44" s="90">
        <f t="shared" si="4"/>
        <v>0</v>
      </c>
      <c r="P44" s="93">
        <f>P43+P42+P41+P40+P39+P38+P37+P36+P35+P34+P33+P32+P31+P30+P29+P28+P27+P26+P25+P24+P22+P21+P20+P19+P18+P17+P16+P15+P14+P13</f>
        <v>0</v>
      </c>
      <c r="Q44" s="35"/>
      <c r="R44" s="18">
        <f>R43+R42+R41+R40+R39+R38+R37+R36+R35+R34+R33+R32+R31+R30+R29+R28+R27+R26+R25+R24+R23+R22+R21+R20+R19+R18+R17+R16+R15+R14+R13</f>
        <v>0</v>
      </c>
      <c r="S44" s="49"/>
      <c r="T44" s="49">
        <f>T43+T42+T41+T40+T39+T38+T37+T36+T35+T34+T33+T32+T31+T30+T29+T28+T27+T26+T25+T24+T23+T22+T21+T20+T19+T18+T17+T16+T15+T14+T13</f>
        <v>0</v>
      </c>
      <c r="U44" s="49"/>
      <c r="V44" s="49"/>
      <c r="W44" s="49">
        <f>W43+W42+W41+W40+W39+W38+W37+W36+W35+W34+W33+W32+W31+W30+W29+W28+W27+W26+W25+W24+W23+W22+W21+W20+W19+W18+W17+W16+W15+W14+W13</f>
        <v>0</v>
      </c>
      <c r="X44" s="49">
        <f>X43+X42+X41+X40+X39+X38+X37+X36+X35+X34+X33+X32+X31+X30+X29+X28+X27+X26+X25+X24+X23+X22+X21+X20+X19+X18+X17+X16+X15+X14+X13</f>
        <v>0</v>
      </c>
      <c r="Y44" s="49">
        <f>Y43+Y42+Y41+Y40+Y39+Y38+Y37+Y36+Y35+Y34+Y33+Y32+Y31+Y30+Y29+Y28+Y27+Y26+Y25+Y24+Y23+Y22+Y21+Y20+Y19+Y18+Y17+Y16+Y15+Y14+Y13</f>
        <v>0</v>
      </c>
      <c r="Z44" s="49">
        <f>Z43+Z42+Z41+Z40+Z39+Z38+Z37+Z36+Z35+Z34+Z33+Z32+Z31+Z30+Z29+Z27+Z26+Z25+Z24+Z23+Z22+Z21+Z20+Z19+Z18+Z17+Z16+Z15+Z14+Z13</f>
        <v>0</v>
      </c>
      <c r="AA44" s="49">
        <f>AA43+AA42+AA41+AA40+AA39+AA38+AA37+AA36+AA35+AA34+AA33+AA32+AA31+AA30+AA29+AA28+AA27+AA26+AA25+AA24+AA23+AA22+AA21+AA20+AA19+AA18+AA17+AA16+AA15+AA14+AA13</f>
        <v>0</v>
      </c>
      <c r="AB44" s="49">
        <f>AB43+AB42+AB41+AB40+AB39+AB38+AB37+AB36+AB35+AB34+AB33+AB32+AB31+AB30+AB29+AB28+AB27+AB26+AB25+AB24+AB23+AB22+AB21+AB20+AB19+AB18+AB17+AB16+AB15+AB14+AB13</f>
        <v>0</v>
      </c>
      <c r="AC44" s="133">
        <f>SUM(S44:AB44)</f>
        <v>0</v>
      </c>
      <c r="AD44" s="105"/>
      <c r="AE44" s="105"/>
      <c r="AF44" s="105"/>
      <c r="AG44" s="105"/>
      <c r="AH44" s="131">
        <f>SUM(AH13:AH43)</f>
        <v>0</v>
      </c>
      <c r="AI44" s="105"/>
    </row>
    <row r="45" spans="1:35" ht="15" customHeight="1">
      <c r="A45" s="18"/>
      <c r="B45" s="28"/>
      <c r="C45" s="248" t="s">
        <v>41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50"/>
      <c r="P45" s="116"/>
      <c r="Q45" s="19"/>
      <c r="R45" s="36"/>
      <c r="S45" s="231"/>
      <c r="T45" s="232"/>
      <c r="U45" s="232"/>
      <c r="V45" s="232"/>
      <c r="W45" s="232"/>
      <c r="X45" s="232"/>
      <c r="Y45" s="232"/>
      <c r="Z45" s="232"/>
      <c r="AA45" s="232"/>
      <c r="AB45" s="25"/>
      <c r="AC45" s="131"/>
      <c r="AD45" s="105"/>
      <c r="AE45" s="105"/>
      <c r="AF45" s="105"/>
      <c r="AG45" s="105"/>
      <c r="AH45" s="131"/>
      <c r="AI45" s="105"/>
    </row>
    <row r="46" spans="1:34" s="27" customFormat="1" ht="33.75" customHeight="1">
      <c r="A46" s="6"/>
      <c r="B46" s="17"/>
      <c r="C46" s="216" t="s">
        <v>33</v>
      </c>
      <c r="D46" s="217"/>
      <c r="E46" s="216" t="s">
        <v>34</v>
      </c>
      <c r="F46" s="217"/>
      <c r="G46" s="218" t="s">
        <v>35</v>
      </c>
      <c r="H46" s="219"/>
      <c r="I46" s="218" t="s">
        <v>36</v>
      </c>
      <c r="J46" s="219"/>
      <c r="K46" s="92" t="s">
        <v>47</v>
      </c>
      <c r="L46" s="218" t="s">
        <v>46</v>
      </c>
      <c r="M46" s="219"/>
      <c r="N46" s="21" t="s">
        <v>72</v>
      </c>
      <c r="O46" s="26" t="s">
        <v>2</v>
      </c>
      <c r="P46" s="100"/>
      <c r="Q46" s="26"/>
      <c r="R46" s="17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40"/>
      <c r="AD46" s="110"/>
      <c r="AE46" s="110"/>
      <c r="AF46" s="110"/>
      <c r="AG46" s="110"/>
      <c r="AH46" s="140"/>
    </row>
    <row r="47" spans="1:34" s="23" customFormat="1" ht="54.75" customHeight="1">
      <c r="A47" s="91" t="s">
        <v>68</v>
      </c>
      <c r="B47" s="29">
        <f>SUM(C47:O47)</f>
        <v>0</v>
      </c>
      <c r="C47" s="29">
        <f>C12+C44</f>
        <v>0</v>
      </c>
      <c r="D47" s="29">
        <f aca="true" t="shared" si="5" ref="D47:O47">D12+D44</f>
        <v>0</v>
      </c>
      <c r="E47" s="29">
        <f t="shared" si="5"/>
        <v>0</v>
      </c>
      <c r="F47" s="29">
        <f t="shared" si="5"/>
        <v>0</v>
      </c>
      <c r="G47" s="29">
        <f t="shared" si="5"/>
        <v>0</v>
      </c>
      <c r="H47" s="29">
        <f t="shared" si="5"/>
        <v>0</v>
      </c>
      <c r="I47" s="29">
        <f t="shared" si="5"/>
        <v>0</v>
      </c>
      <c r="J47" s="29">
        <f t="shared" si="5"/>
        <v>0</v>
      </c>
      <c r="K47" s="29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117">
        <f>C47+D47+E47+F47+G47+H47+I47+J47+K47+L47+M47+N47+O47</f>
        <v>0</v>
      </c>
      <c r="Q47" s="44"/>
      <c r="R47" s="92"/>
      <c r="S47" s="120">
        <f aca="true" t="shared" si="6" ref="S47:AC47">S44+S12</f>
        <v>0</v>
      </c>
      <c r="T47" s="120">
        <f t="shared" si="6"/>
        <v>0</v>
      </c>
      <c r="U47" s="120">
        <f t="shared" si="6"/>
        <v>0</v>
      </c>
      <c r="V47" s="120">
        <f t="shared" si="6"/>
        <v>0</v>
      </c>
      <c r="W47" s="120">
        <f t="shared" si="6"/>
        <v>189</v>
      </c>
      <c r="X47" s="120">
        <f t="shared" si="6"/>
        <v>892</v>
      </c>
      <c r="Y47" s="120">
        <f t="shared" si="6"/>
        <v>280</v>
      </c>
      <c r="Z47" s="120">
        <f t="shared" si="6"/>
        <v>30</v>
      </c>
      <c r="AA47" s="120">
        <f t="shared" si="6"/>
        <v>146</v>
      </c>
      <c r="AB47" s="120">
        <f t="shared" si="6"/>
        <v>6518</v>
      </c>
      <c r="AC47" s="141">
        <f t="shared" si="6"/>
        <v>8055</v>
      </c>
      <c r="AD47" s="127">
        <f>AD12+AD44</f>
        <v>0</v>
      </c>
      <c r="AE47" s="127">
        <f>AE12+AE44</f>
        <v>0</v>
      </c>
      <c r="AF47" s="127">
        <f>AF12+AF44</f>
        <v>0</v>
      </c>
      <c r="AG47" s="127">
        <f>AG12+AG44</f>
        <v>0</v>
      </c>
      <c r="AH47" s="142">
        <f>AH12+AH44</f>
        <v>13</v>
      </c>
    </row>
    <row r="48" spans="2:34" ht="19.5" customHeight="1">
      <c r="B48" s="41">
        <f>B47</f>
        <v>0</v>
      </c>
      <c r="C48" s="230" t="s">
        <v>5</v>
      </c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41">
        <f>P44+P12</f>
        <v>0</v>
      </c>
      <c r="Q48" s="113"/>
      <c r="R48" s="114">
        <v>0</v>
      </c>
      <c r="S48" s="231" t="s">
        <v>5</v>
      </c>
      <c r="T48" s="231"/>
      <c r="U48" s="231"/>
      <c r="V48" s="231"/>
      <c r="W48" s="231"/>
      <c r="X48" s="231"/>
      <c r="Y48" s="231"/>
      <c r="Z48" s="231"/>
      <c r="AA48" s="231"/>
      <c r="AB48" s="25">
        <f>AB12</f>
        <v>6518</v>
      </c>
      <c r="AC48" s="105">
        <f>AC44+AC12</f>
        <v>8055</v>
      </c>
      <c r="AD48" s="105"/>
      <c r="AE48" s="105"/>
      <c r="AF48" s="105"/>
      <c r="AG48" s="105"/>
      <c r="AH48" s="105"/>
    </row>
    <row r="49" ht="16.5" customHeight="1">
      <c r="P49" s="14">
        <v>0</v>
      </c>
    </row>
  </sheetData>
  <sheetProtection/>
  <mergeCells count="48">
    <mergeCell ref="AI5:AI10"/>
    <mergeCell ref="S11:AA11"/>
    <mergeCell ref="X6:X10"/>
    <mergeCell ref="C11:O11"/>
    <mergeCell ref="R5:R10"/>
    <mergeCell ref="Z6:Z10"/>
    <mergeCell ref="V6:V10"/>
    <mergeCell ref="Q5:Q10"/>
    <mergeCell ref="O8:O10"/>
    <mergeCell ref="T6:T10"/>
    <mergeCell ref="S48:AA48"/>
    <mergeCell ref="S45:AA45"/>
    <mergeCell ref="C45:O45"/>
    <mergeCell ref="C48:O48"/>
    <mergeCell ref="C46:D46"/>
    <mergeCell ref="E46:F46"/>
    <mergeCell ref="G46:H46"/>
    <mergeCell ref="I46:J46"/>
    <mergeCell ref="L46:M46"/>
    <mergeCell ref="A5:A10"/>
    <mergeCell ref="B5:B10"/>
    <mergeCell ref="C5:O7"/>
    <mergeCell ref="P5:P10"/>
    <mergeCell ref="E10:F10"/>
    <mergeCell ref="C8:M9"/>
    <mergeCell ref="C10:D10"/>
    <mergeCell ref="L10:M10"/>
    <mergeCell ref="I10:J10"/>
    <mergeCell ref="G10:H10"/>
    <mergeCell ref="A2:P2"/>
    <mergeCell ref="R2:AB2"/>
    <mergeCell ref="S5:AB5"/>
    <mergeCell ref="N8:N10"/>
    <mergeCell ref="AA6:AA10"/>
    <mergeCell ref="AB6:AB10"/>
    <mergeCell ref="U6:U10"/>
    <mergeCell ref="W6:W10"/>
    <mergeCell ref="A4:P4"/>
    <mergeCell ref="S6:S10"/>
    <mergeCell ref="Q4:AB4"/>
    <mergeCell ref="AH6:AH10"/>
    <mergeCell ref="AD5:AH5"/>
    <mergeCell ref="AC6:AC10"/>
    <mergeCell ref="AD6:AD10"/>
    <mergeCell ref="AE6:AE10"/>
    <mergeCell ref="AF6:AF10"/>
    <mergeCell ref="AG6:AG10"/>
    <mergeCell ref="Y6:Y10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5" r:id="rId1"/>
  <colBreaks count="1" manualBreakCount="1">
    <brk id="16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I47"/>
  <sheetViews>
    <sheetView zoomScale="78" zoomScaleNormal="78" zoomScaleSheetLayoutView="68" zoomScalePageLayoutView="0" workbookViewId="0" topLeftCell="C1">
      <selection activeCell="AH50" sqref="AH50"/>
    </sheetView>
  </sheetViews>
  <sheetFormatPr defaultColWidth="9.00390625" defaultRowHeight="12.75"/>
  <cols>
    <col min="1" max="1" width="9.625" style="0" customWidth="1"/>
    <col min="2" max="2" width="8.625" style="0" customWidth="1"/>
    <col min="3" max="10" width="4.625" style="0" customWidth="1"/>
    <col min="11" max="11" width="8.625" style="0" customWidth="1"/>
    <col min="12" max="13" width="4.625" style="0" customWidth="1"/>
    <col min="14" max="28" width="8.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16"/>
      <c r="R2" s="209" t="s">
        <v>29</v>
      </c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23" t="s">
        <v>99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4"/>
      <c r="R4" s="224"/>
      <c r="S4" s="224" t="s">
        <v>100</v>
      </c>
      <c r="T4" s="224"/>
      <c r="U4" s="224"/>
      <c r="V4" s="224"/>
      <c r="W4" s="224"/>
      <c r="X4" s="224"/>
      <c r="Y4" s="224"/>
      <c r="Z4" s="224"/>
      <c r="AA4" s="224"/>
      <c r="AB4" s="224"/>
    </row>
    <row r="5" spans="1:35" ht="15" customHeight="1">
      <c r="A5" s="210" t="s">
        <v>4</v>
      </c>
      <c r="B5" s="213" t="s">
        <v>42</v>
      </c>
      <c r="C5" s="210" t="s">
        <v>1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20" t="s">
        <v>49</v>
      </c>
      <c r="Q5" s="210" t="s">
        <v>4</v>
      </c>
      <c r="R5" s="234" t="s">
        <v>65</v>
      </c>
      <c r="S5" s="227" t="s">
        <v>43</v>
      </c>
      <c r="T5" s="227"/>
      <c r="U5" s="227"/>
      <c r="V5" s="227"/>
      <c r="W5" s="227"/>
      <c r="X5" s="227"/>
      <c r="Y5" s="227"/>
      <c r="Z5" s="227"/>
      <c r="AA5" s="227"/>
      <c r="AB5" s="227"/>
      <c r="AC5" s="105"/>
      <c r="AD5" s="241" t="s">
        <v>62</v>
      </c>
      <c r="AE5" s="241"/>
      <c r="AF5" s="241"/>
      <c r="AG5" s="241"/>
      <c r="AH5" s="241"/>
      <c r="AI5" s="210" t="s">
        <v>4</v>
      </c>
    </row>
    <row r="6" spans="1:35" ht="15" customHeight="1">
      <c r="A6" s="210"/>
      <c r="B6" s="214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21"/>
      <c r="Q6" s="210"/>
      <c r="R6" s="234"/>
      <c r="S6" s="225" t="s">
        <v>39</v>
      </c>
      <c r="T6" s="229" t="s">
        <v>40</v>
      </c>
      <c r="U6" s="243" t="s">
        <v>50</v>
      </c>
      <c r="V6" s="225" t="s">
        <v>30</v>
      </c>
      <c r="W6" s="226" t="s">
        <v>51</v>
      </c>
      <c r="X6" s="226" t="s">
        <v>52</v>
      </c>
      <c r="Y6" s="226" t="s">
        <v>54</v>
      </c>
      <c r="Z6" s="225" t="s">
        <v>53</v>
      </c>
      <c r="AA6" s="225" t="s">
        <v>80</v>
      </c>
      <c r="AB6" s="225" t="s">
        <v>31</v>
      </c>
      <c r="AC6" s="242" t="s">
        <v>56</v>
      </c>
      <c r="AD6" s="228" t="s">
        <v>57</v>
      </c>
      <c r="AE6" s="228" t="s">
        <v>58</v>
      </c>
      <c r="AF6" s="228" t="s">
        <v>59</v>
      </c>
      <c r="AG6" s="228" t="s">
        <v>60</v>
      </c>
      <c r="AH6" s="228" t="s">
        <v>61</v>
      </c>
      <c r="AI6" s="210"/>
    </row>
    <row r="7" spans="1:35" ht="15" customHeight="1">
      <c r="A7" s="210"/>
      <c r="B7" s="214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21"/>
      <c r="Q7" s="210"/>
      <c r="R7" s="234"/>
      <c r="S7" s="225"/>
      <c r="T7" s="229"/>
      <c r="U7" s="243"/>
      <c r="V7" s="225"/>
      <c r="W7" s="226"/>
      <c r="X7" s="226"/>
      <c r="Y7" s="226"/>
      <c r="Z7" s="225"/>
      <c r="AA7" s="225"/>
      <c r="AB7" s="225"/>
      <c r="AC7" s="242"/>
      <c r="AD7" s="228"/>
      <c r="AE7" s="228"/>
      <c r="AF7" s="228"/>
      <c r="AG7" s="228"/>
      <c r="AH7" s="228"/>
      <c r="AI7" s="210"/>
    </row>
    <row r="8" spans="1:35" ht="15" customHeight="1">
      <c r="A8" s="210"/>
      <c r="B8" s="214"/>
      <c r="C8" s="210" t="s">
        <v>3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 t="s">
        <v>32</v>
      </c>
      <c r="O8" s="210" t="s">
        <v>2</v>
      </c>
      <c r="P8" s="221"/>
      <c r="Q8" s="210"/>
      <c r="R8" s="234"/>
      <c r="S8" s="225"/>
      <c r="T8" s="229"/>
      <c r="U8" s="243"/>
      <c r="V8" s="225"/>
      <c r="W8" s="226"/>
      <c r="X8" s="226"/>
      <c r="Y8" s="226"/>
      <c r="Z8" s="225"/>
      <c r="AA8" s="225"/>
      <c r="AB8" s="225"/>
      <c r="AC8" s="242"/>
      <c r="AD8" s="228"/>
      <c r="AE8" s="228"/>
      <c r="AF8" s="228"/>
      <c r="AG8" s="228"/>
      <c r="AH8" s="228"/>
      <c r="AI8" s="210"/>
    </row>
    <row r="9" spans="1:35" ht="15" customHeight="1">
      <c r="A9" s="210"/>
      <c r="B9" s="214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21"/>
      <c r="Q9" s="210"/>
      <c r="R9" s="234"/>
      <c r="S9" s="225"/>
      <c r="T9" s="229"/>
      <c r="U9" s="243"/>
      <c r="V9" s="225"/>
      <c r="W9" s="226"/>
      <c r="X9" s="226"/>
      <c r="Y9" s="226"/>
      <c r="Z9" s="225"/>
      <c r="AA9" s="225"/>
      <c r="AB9" s="225"/>
      <c r="AC9" s="242"/>
      <c r="AD9" s="228"/>
      <c r="AE9" s="228"/>
      <c r="AF9" s="228"/>
      <c r="AG9" s="228"/>
      <c r="AH9" s="228"/>
      <c r="AI9" s="210"/>
    </row>
    <row r="10" spans="1:35" ht="64.5" customHeight="1">
      <c r="A10" s="210"/>
      <c r="B10" s="215"/>
      <c r="C10" s="211" t="s">
        <v>33</v>
      </c>
      <c r="D10" s="212"/>
      <c r="E10" s="211" t="s">
        <v>34</v>
      </c>
      <c r="F10" s="212"/>
      <c r="G10" s="212" t="s">
        <v>35</v>
      </c>
      <c r="H10" s="212"/>
      <c r="I10" s="212" t="s">
        <v>36</v>
      </c>
      <c r="J10" s="212"/>
      <c r="K10" s="92" t="s">
        <v>47</v>
      </c>
      <c r="L10" s="218" t="s">
        <v>46</v>
      </c>
      <c r="M10" s="219"/>
      <c r="N10" s="210"/>
      <c r="O10" s="210"/>
      <c r="P10" s="222"/>
      <c r="Q10" s="210"/>
      <c r="R10" s="234"/>
      <c r="S10" s="225"/>
      <c r="T10" s="229"/>
      <c r="U10" s="243"/>
      <c r="V10" s="225"/>
      <c r="W10" s="226"/>
      <c r="X10" s="226"/>
      <c r="Y10" s="226"/>
      <c r="Z10" s="225"/>
      <c r="AA10" s="225"/>
      <c r="AB10" s="225"/>
      <c r="AC10" s="242"/>
      <c r="AD10" s="228"/>
      <c r="AE10" s="228"/>
      <c r="AF10" s="228"/>
      <c r="AG10" s="228"/>
      <c r="AH10" s="228"/>
      <c r="AI10" s="210"/>
    </row>
    <row r="11" spans="1:35" ht="15" customHeight="1">
      <c r="A11" s="50"/>
      <c r="B11" s="51"/>
      <c r="C11" s="235" t="s">
        <v>37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115"/>
      <c r="Q11" s="67"/>
      <c r="R11" s="33"/>
      <c r="S11" s="233" t="s">
        <v>37</v>
      </c>
      <c r="T11" s="233"/>
      <c r="U11" s="233"/>
      <c r="V11" s="233"/>
      <c r="W11" s="233"/>
      <c r="X11" s="233"/>
      <c r="Y11" s="233"/>
      <c r="Z11" s="233"/>
      <c r="AA11" s="233"/>
      <c r="AB11" s="25"/>
      <c r="AC11" s="131"/>
      <c r="AD11" s="105"/>
      <c r="AE11" s="105"/>
      <c r="AF11" s="105"/>
      <c r="AG11" s="105"/>
      <c r="AH11" s="131"/>
      <c r="AI11" s="67"/>
    </row>
    <row r="12" spans="1:35" s="75" customFormat="1" ht="15" customHeight="1">
      <c r="A12" s="72"/>
      <c r="B12" s="69">
        <f>Март!B48</f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122">
        <v>0</v>
      </c>
      <c r="Q12" s="74"/>
      <c r="R12" s="70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135">
        <v>0</v>
      </c>
      <c r="AD12" s="106"/>
      <c r="AE12" s="106"/>
      <c r="AF12" s="106"/>
      <c r="AG12" s="106"/>
      <c r="AH12" s="138">
        <f>Март!AH47</f>
        <v>13</v>
      </c>
      <c r="AI12" s="38"/>
    </row>
    <row r="13" spans="1:35" ht="15" customHeight="1">
      <c r="A13" s="32">
        <v>1</v>
      </c>
      <c r="B13" s="88">
        <f>C13+D13+E13+F13+G13+H13+I13+J13+K13+L13+M13+N13+O13</f>
        <v>0</v>
      </c>
      <c r="C13" s="82"/>
      <c r="D13" s="83"/>
      <c r="E13" s="82"/>
      <c r="F13" s="83"/>
      <c r="G13" s="82"/>
      <c r="H13" s="83"/>
      <c r="I13" s="82"/>
      <c r="J13" s="83"/>
      <c r="K13" s="77"/>
      <c r="L13" s="82"/>
      <c r="M13" s="83"/>
      <c r="N13" s="18"/>
      <c r="O13" s="18">
        <v>0</v>
      </c>
      <c r="P13" s="93"/>
      <c r="Q13" s="32">
        <v>1</v>
      </c>
      <c r="R13" s="18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131">
        <f>S13+T13+U13+V13+W13+X13+Y13+Z13+AA13+AB13</f>
        <v>0</v>
      </c>
      <c r="AD13" s="105"/>
      <c r="AE13" s="105"/>
      <c r="AF13" s="105"/>
      <c r="AG13" s="105"/>
      <c r="AH13" s="131">
        <f>AD13+AE13+AF13+AG13</f>
        <v>0</v>
      </c>
      <c r="AI13" s="32">
        <v>1</v>
      </c>
    </row>
    <row r="14" spans="1:35" ht="15" customHeight="1">
      <c r="A14" s="32">
        <v>2</v>
      </c>
      <c r="B14" s="88">
        <f aca="true" t="shared" si="0" ref="B14:B42">C14+D14+E14+F14+G14+H14+I14+J14+K14+L14+M14+N14+O14</f>
        <v>0</v>
      </c>
      <c r="C14" s="82"/>
      <c r="D14" s="83"/>
      <c r="E14" s="82"/>
      <c r="F14" s="83"/>
      <c r="G14" s="82"/>
      <c r="H14" s="83"/>
      <c r="I14" s="82"/>
      <c r="J14" s="83"/>
      <c r="K14" s="77"/>
      <c r="L14" s="82"/>
      <c r="M14" s="83"/>
      <c r="N14" s="35"/>
      <c r="O14" s="35"/>
      <c r="P14" s="77"/>
      <c r="Q14" s="32">
        <v>2</v>
      </c>
      <c r="R14" s="18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1">
        <f aca="true" t="shared" si="1" ref="AC14:AC27">S14+T14+U14+V14+W14+X14+Y14+Z14+AA14+AB14</f>
        <v>0</v>
      </c>
      <c r="AD14" s="105"/>
      <c r="AE14" s="105"/>
      <c r="AF14" s="105"/>
      <c r="AG14" s="105"/>
      <c r="AH14" s="131">
        <f aca="true" t="shared" si="2" ref="AH14:AH43">AD14+AE14+AF14+AG14</f>
        <v>0</v>
      </c>
      <c r="AI14" s="32">
        <v>2</v>
      </c>
    </row>
    <row r="15" spans="1:35" ht="15" customHeight="1">
      <c r="A15" s="32">
        <v>3</v>
      </c>
      <c r="B15" s="88">
        <f t="shared" si="0"/>
        <v>0</v>
      </c>
      <c r="C15" s="82"/>
      <c r="D15" s="83"/>
      <c r="E15" s="82"/>
      <c r="F15" s="83"/>
      <c r="G15" s="82"/>
      <c r="H15" s="83"/>
      <c r="I15" s="82"/>
      <c r="J15" s="83"/>
      <c r="K15" s="77"/>
      <c r="L15" s="82"/>
      <c r="M15" s="83"/>
      <c r="N15" s="35"/>
      <c r="O15" s="35"/>
      <c r="P15" s="77"/>
      <c r="Q15" s="32">
        <v>3</v>
      </c>
      <c r="R15" s="18">
        <v>12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31">
        <f t="shared" si="1"/>
        <v>0</v>
      </c>
      <c r="AD15" s="105"/>
      <c r="AE15" s="105"/>
      <c r="AF15" s="105"/>
      <c r="AG15" s="105"/>
      <c r="AH15" s="131">
        <f t="shared" si="2"/>
        <v>0</v>
      </c>
      <c r="AI15" s="32">
        <v>3</v>
      </c>
    </row>
    <row r="16" spans="1:35" ht="15" customHeight="1">
      <c r="A16" s="32">
        <v>4</v>
      </c>
      <c r="B16" s="88">
        <f t="shared" si="0"/>
        <v>0</v>
      </c>
      <c r="C16" s="82"/>
      <c r="D16" s="83"/>
      <c r="E16" s="82"/>
      <c r="F16" s="83"/>
      <c r="G16" s="82"/>
      <c r="H16" s="83"/>
      <c r="I16" s="82"/>
      <c r="J16" s="83"/>
      <c r="K16" s="77"/>
      <c r="L16" s="82"/>
      <c r="M16" s="83"/>
      <c r="N16" s="35"/>
      <c r="O16" s="35"/>
      <c r="P16" s="77"/>
      <c r="Q16" s="32">
        <v>4</v>
      </c>
      <c r="R16" s="18">
        <v>7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1">
        <f t="shared" si="1"/>
        <v>0</v>
      </c>
      <c r="AD16" s="105"/>
      <c r="AE16" s="105"/>
      <c r="AF16" s="105"/>
      <c r="AG16" s="105"/>
      <c r="AH16" s="131">
        <f t="shared" si="2"/>
        <v>0</v>
      </c>
      <c r="AI16" s="32">
        <v>4</v>
      </c>
    </row>
    <row r="17" spans="1:35" ht="15" customHeight="1">
      <c r="A17" s="32">
        <v>5</v>
      </c>
      <c r="B17" s="88">
        <f t="shared" si="0"/>
        <v>0</v>
      </c>
      <c r="C17" s="82"/>
      <c r="D17" s="83"/>
      <c r="E17" s="82"/>
      <c r="F17" s="83"/>
      <c r="G17" s="82"/>
      <c r="H17" s="83"/>
      <c r="I17" s="82"/>
      <c r="J17" s="83"/>
      <c r="K17" s="77"/>
      <c r="L17" s="82"/>
      <c r="M17" s="83"/>
      <c r="N17" s="35"/>
      <c r="O17" s="35"/>
      <c r="P17" s="77"/>
      <c r="Q17" s="32">
        <v>5</v>
      </c>
      <c r="R17" s="18">
        <v>17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1">
        <f t="shared" si="1"/>
        <v>0</v>
      </c>
      <c r="AD17" s="105"/>
      <c r="AE17" s="105"/>
      <c r="AF17" s="105"/>
      <c r="AG17" s="105"/>
      <c r="AH17" s="131">
        <f t="shared" si="2"/>
        <v>0</v>
      </c>
      <c r="AI17" s="32">
        <v>5</v>
      </c>
    </row>
    <row r="18" spans="1:35" ht="15" customHeight="1">
      <c r="A18" s="32">
        <v>6</v>
      </c>
      <c r="B18" s="88">
        <f t="shared" si="0"/>
        <v>0</v>
      </c>
      <c r="C18" s="82"/>
      <c r="D18" s="83"/>
      <c r="E18" s="82"/>
      <c r="F18" s="83"/>
      <c r="G18" s="82"/>
      <c r="H18" s="83"/>
      <c r="I18" s="82"/>
      <c r="J18" s="83"/>
      <c r="K18" s="77"/>
      <c r="L18" s="82"/>
      <c r="M18" s="83"/>
      <c r="N18" s="35"/>
      <c r="O18" s="35"/>
      <c r="P18" s="77"/>
      <c r="Q18" s="32">
        <v>6</v>
      </c>
      <c r="R18" s="18">
        <v>13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1">
        <f t="shared" si="1"/>
        <v>0</v>
      </c>
      <c r="AD18" s="105"/>
      <c r="AE18" s="105"/>
      <c r="AF18" s="105"/>
      <c r="AG18" s="105"/>
      <c r="AH18" s="131">
        <f t="shared" si="2"/>
        <v>0</v>
      </c>
      <c r="AI18" s="32">
        <v>6</v>
      </c>
    </row>
    <row r="19" spans="1:35" ht="15" customHeight="1">
      <c r="A19" s="32">
        <v>7</v>
      </c>
      <c r="B19" s="88">
        <f t="shared" si="0"/>
        <v>0</v>
      </c>
      <c r="C19" s="82"/>
      <c r="D19" s="83"/>
      <c r="E19" s="82"/>
      <c r="F19" s="83"/>
      <c r="G19" s="82"/>
      <c r="H19" s="83"/>
      <c r="I19" s="82"/>
      <c r="J19" s="83"/>
      <c r="K19" s="77"/>
      <c r="L19" s="82"/>
      <c r="M19" s="83"/>
      <c r="N19" s="35"/>
      <c r="O19" s="35"/>
      <c r="P19" s="77"/>
      <c r="Q19" s="32">
        <v>7</v>
      </c>
      <c r="R19" s="18">
        <v>4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131">
        <f t="shared" si="1"/>
        <v>0</v>
      </c>
      <c r="AD19" s="105"/>
      <c r="AE19" s="105"/>
      <c r="AF19" s="105"/>
      <c r="AG19" s="105"/>
      <c r="AH19" s="131">
        <f t="shared" si="2"/>
        <v>0</v>
      </c>
      <c r="AI19" s="32">
        <v>7</v>
      </c>
    </row>
    <row r="20" spans="1:35" ht="15" customHeight="1">
      <c r="A20" s="32">
        <v>8</v>
      </c>
      <c r="B20" s="88">
        <f t="shared" si="0"/>
        <v>0</v>
      </c>
      <c r="C20" s="82"/>
      <c r="D20" s="83"/>
      <c r="E20" s="82"/>
      <c r="F20" s="83"/>
      <c r="G20" s="82"/>
      <c r="H20" s="83"/>
      <c r="I20" s="82"/>
      <c r="J20" s="83"/>
      <c r="K20" s="77"/>
      <c r="L20" s="82"/>
      <c r="M20" s="83"/>
      <c r="N20" s="35"/>
      <c r="O20" s="35"/>
      <c r="P20" s="77"/>
      <c r="Q20" s="32">
        <v>8</v>
      </c>
      <c r="R20" s="18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1">
        <f t="shared" si="1"/>
        <v>0</v>
      </c>
      <c r="AD20" s="105"/>
      <c r="AE20" s="105"/>
      <c r="AF20" s="105"/>
      <c r="AG20" s="105"/>
      <c r="AH20" s="131">
        <f t="shared" si="2"/>
        <v>0</v>
      </c>
      <c r="AI20" s="32">
        <v>8</v>
      </c>
    </row>
    <row r="21" spans="1:35" ht="15" customHeight="1">
      <c r="A21" s="32">
        <v>9</v>
      </c>
      <c r="B21" s="88">
        <f t="shared" si="0"/>
        <v>0</v>
      </c>
      <c r="C21" s="82"/>
      <c r="D21" s="83"/>
      <c r="E21" s="82"/>
      <c r="F21" s="83"/>
      <c r="G21" s="82"/>
      <c r="H21" s="83"/>
      <c r="I21" s="82"/>
      <c r="J21" s="83"/>
      <c r="K21" s="77"/>
      <c r="L21" s="82"/>
      <c r="M21" s="83"/>
      <c r="N21" s="35"/>
      <c r="O21" s="35"/>
      <c r="P21" s="77"/>
      <c r="Q21" s="32">
        <v>9</v>
      </c>
      <c r="R21" s="18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1">
        <f t="shared" si="1"/>
        <v>0</v>
      </c>
      <c r="AD21" s="105"/>
      <c r="AE21" s="105"/>
      <c r="AF21" s="105"/>
      <c r="AG21" s="105"/>
      <c r="AH21" s="131">
        <f t="shared" si="2"/>
        <v>0</v>
      </c>
      <c r="AI21" s="32">
        <v>9</v>
      </c>
    </row>
    <row r="22" spans="1:35" ht="15" customHeight="1">
      <c r="A22" s="32">
        <v>10</v>
      </c>
      <c r="B22" s="88">
        <f t="shared" si="0"/>
        <v>0</v>
      </c>
      <c r="C22" s="82"/>
      <c r="D22" s="83"/>
      <c r="E22" s="82"/>
      <c r="F22" s="83"/>
      <c r="G22" s="82"/>
      <c r="H22" s="83"/>
      <c r="I22" s="82"/>
      <c r="J22" s="83"/>
      <c r="K22" s="77"/>
      <c r="L22" s="82"/>
      <c r="M22" s="83"/>
      <c r="N22" s="35"/>
      <c r="O22" s="35"/>
      <c r="P22" s="77"/>
      <c r="Q22" s="32">
        <v>10</v>
      </c>
      <c r="R22" s="18">
        <v>11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31">
        <f t="shared" si="1"/>
        <v>0</v>
      </c>
      <c r="AD22" s="105"/>
      <c r="AE22" s="105"/>
      <c r="AF22" s="105"/>
      <c r="AG22" s="105"/>
      <c r="AH22" s="131">
        <f t="shared" si="2"/>
        <v>0</v>
      </c>
      <c r="AI22" s="32">
        <v>10</v>
      </c>
    </row>
    <row r="23" spans="1:35" ht="15" customHeight="1">
      <c r="A23" s="32">
        <v>11</v>
      </c>
      <c r="B23" s="88">
        <f t="shared" si="0"/>
        <v>0</v>
      </c>
      <c r="C23" s="82"/>
      <c r="D23" s="83"/>
      <c r="E23" s="82"/>
      <c r="F23" s="83"/>
      <c r="G23" s="82"/>
      <c r="H23" s="83"/>
      <c r="I23" s="82"/>
      <c r="J23" s="83"/>
      <c r="K23" s="77"/>
      <c r="L23" s="82"/>
      <c r="M23" s="83"/>
      <c r="N23" s="35"/>
      <c r="O23" s="35"/>
      <c r="P23" s="77"/>
      <c r="Q23" s="32">
        <v>11</v>
      </c>
      <c r="R23" s="18">
        <v>19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1">
        <f>AB23+R23</f>
        <v>19</v>
      </c>
      <c r="AD23" s="105"/>
      <c r="AE23" s="105"/>
      <c r="AF23" s="105"/>
      <c r="AG23" s="105"/>
      <c r="AH23" s="131">
        <f t="shared" si="2"/>
        <v>0</v>
      </c>
      <c r="AI23" s="32">
        <v>11</v>
      </c>
    </row>
    <row r="24" spans="1:35" ht="15" customHeight="1">
      <c r="A24" s="32">
        <v>12</v>
      </c>
      <c r="B24" s="88">
        <f t="shared" si="0"/>
        <v>0</v>
      </c>
      <c r="C24" s="82"/>
      <c r="D24" s="83"/>
      <c r="E24" s="82"/>
      <c r="F24" s="83"/>
      <c r="G24" s="82"/>
      <c r="H24" s="83"/>
      <c r="I24" s="82"/>
      <c r="J24" s="83"/>
      <c r="K24" s="77"/>
      <c r="L24" s="82"/>
      <c r="M24" s="83"/>
      <c r="N24" s="35"/>
      <c r="O24" s="35"/>
      <c r="P24" s="77"/>
      <c r="Q24" s="32">
        <v>12</v>
      </c>
      <c r="R24" s="18">
        <f aca="true" t="shared" si="3" ref="R24:R33">S24+T24+U24+V24+W24+X24+Y24+Z24+AA24</f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1">
        <f>AB24+R24</f>
        <v>0</v>
      </c>
      <c r="AD24" s="105"/>
      <c r="AE24" s="105"/>
      <c r="AF24" s="105"/>
      <c r="AG24" s="105"/>
      <c r="AH24" s="131">
        <f t="shared" si="2"/>
        <v>0</v>
      </c>
      <c r="AI24" s="32">
        <v>12</v>
      </c>
    </row>
    <row r="25" spans="1:35" ht="15" customHeight="1">
      <c r="A25" s="32">
        <v>13</v>
      </c>
      <c r="B25" s="88">
        <f t="shared" si="0"/>
        <v>0</v>
      </c>
      <c r="C25" s="82"/>
      <c r="D25" s="83"/>
      <c r="E25" s="82"/>
      <c r="F25" s="83"/>
      <c r="G25" s="82"/>
      <c r="H25" s="83"/>
      <c r="I25" s="82"/>
      <c r="J25" s="83"/>
      <c r="K25" s="77"/>
      <c r="L25" s="82"/>
      <c r="M25" s="83"/>
      <c r="N25" s="35"/>
      <c r="O25" s="35"/>
      <c r="P25" s="77"/>
      <c r="Q25" s="32">
        <v>13</v>
      </c>
      <c r="R25" s="18">
        <f t="shared" si="3"/>
        <v>0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1">
        <f t="shared" si="1"/>
        <v>0</v>
      </c>
      <c r="AD25" s="105"/>
      <c r="AE25" s="105"/>
      <c r="AF25" s="105"/>
      <c r="AG25" s="105"/>
      <c r="AH25" s="131">
        <f t="shared" si="2"/>
        <v>0</v>
      </c>
      <c r="AI25" s="32">
        <v>13</v>
      </c>
    </row>
    <row r="26" spans="1:35" ht="15" customHeight="1">
      <c r="A26" s="32">
        <v>14</v>
      </c>
      <c r="B26" s="88">
        <f t="shared" si="0"/>
        <v>0</v>
      </c>
      <c r="C26" s="82"/>
      <c r="D26" s="83"/>
      <c r="E26" s="82"/>
      <c r="F26" s="83"/>
      <c r="G26" s="82"/>
      <c r="H26" s="83"/>
      <c r="I26" s="82"/>
      <c r="J26" s="83"/>
      <c r="K26" s="77"/>
      <c r="L26" s="82"/>
      <c r="M26" s="83"/>
      <c r="N26" s="35"/>
      <c r="O26" s="35"/>
      <c r="P26" s="77"/>
      <c r="Q26" s="32">
        <v>14</v>
      </c>
      <c r="R26" s="18">
        <f t="shared" si="3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131">
        <f>AB26+R26</f>
        <v>0</v>
      </c>
      <c r="AD26" s="105"/>
      <c r="AE26" s="105"/>
      <c r="AF26" s="105"/>
      <c r="AG26" s="105"/>
      <c r="AH26" s="131">
        <f t="shared" si="2"/>
        <v>0</v>
      </c>
      <c r="AI26" s="32">
        <v>14</v>
      </c>
    </row>
    <row r="27" spans="1:35" ht="15" customHeight="1">
      <c r="A27" s="32">
        <v>15</v>
      </c>
      <c r="B27" s="88">
        <f t="shared" si="0"/>
        <v>0</v>
      </c>
      <c r="C27" s="82"/>
      <c r="D27" s="83"/>
      <c r="E27" s="82"/>
      <c r="F27" s="83"/>
      <c r="G27" s="82"/>
      <c r="H27" s="83"/>
      <c r="I27" s="82"/>
      <c r="J27" s="83"/>
      <c r="K27" s="77"/>
      <c r="L27" s="82"/>
      <c r="M27" s="83"/>
      <c r="N27" s="35"/>
      <c r="O27" s="35"/>
      <c r="P27" s="77"/>
      <c r="Q27" s="32">
        <v>15</v>
      </c>
      <c r="R27" s="18">
        <f t="shared" si="3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1">
        <f t="shared" si="1"/>
        <v>0</v>
      </c>
      <c r="AD27" s="105"/>
      <c r="AE27" s="105"/>
      <c r="AF27" s="105"/>
      <c r="AG27" s="105"/>
      <c r="AH27" s="131">
        <f t="shared" si="2"/>
        <v>0</v>
      </c>
      <c r="AI27" s="32">
        <v>15</v>
      </c>
    </row>
    <row r="28" spans="1:35" ht="15" customHeight="1">
      <c r="A28" s="32">
        <v>16</v>
      </c>
      <c r="B28" s="88">
        <f t="shared" si="0"/>
        <v>0</v>
      </c>
      <c r="C28" s="82"/>
      <c r="D28" s="83"/>
      <c r="E28" s="82"/>
      <c r="F28" s="83"/>
      <c r="G28" s="82"/>
      <c r="H28" s="83"/>
      <c r="I28" s="82"/>
      <c r="J28" s="83"/>
      <c r="K28" s="77"/>
      <c r="L28" s="82"/>
      <c r="M28" s="83"/>
      <c r="N28" s="35"/>
      <c r="O28" s="35"/>
      <c r="P28" s="77"/>
      <c r="Q28" s="32">
        <v>16</v>
      </c>
      <c r="R28" s="18">
        <f t="shared" si="3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1">
        <f aca="true" t="shared" si="4" ref="AC28:AC42">AB28+R28</f>
        <v>0</v>
      </c>
      <c r="AD28" s="105"/>
      <c r="AE28" s="105"/>
      <c r="AF28" s="105"/>
      <c r="AG28" s="105"/>
      <c r="AH28" s="131">
        <f t="shared" si="2"/>
        <v>0</v>
      </c>
      <c r="AI28" s="32">
        <v>16</v>
      </c>
    </row>
    <row r="29" spans="1:35" ht="15" customHeight="1">
      <c r="A29" s="32">
        <v>17</v>
      </c>
      <c r="B29" s="88">
        <f t="shared" si="0"/>
        <v>0</v>
      </c>
      <c r="C29" s="82"/>
      <c r="D29" s="83"/>
      <c r="E29" s="82"/>
      <c r="F29" s="83"/>
      <c r="G29" s="82"/>
      <c r="H29" s="83"/>
      <c r="I29" s="82"/>
      <c r="J29" s="83"/>
      <c r="K29" s="77"/>
      <c r="L29" s="82"/>
      <c r="M29" s="83"/>
      <c r="N29" s="35"/>
      <c r="O29" s="35"/>
      <c r="P29" s="77"/>
      <c r="Q29" s="32">
        <v>17</v>
      </c>
      <c r="R29" s="18">
        <f t="shared" si="3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1">
        <f t="shared" si="4"/>
        <v>0</v>
      </c>
      <c r="AD29" s="105"/>
      <c r="AE29" s="105"/>
      <c r="AF29" s="105"/>
      <c r="AG29" s="105"/>
      <c r="AH29" s="131">
        <f t="shared" si="2"/>
        <v>0</v>
      </c>
      <c r="AI29" s="32">
        <v>17</v>
      </c>
    </row>
    <row r="30" spans="1:35" ht="15" customHeight="1">
      <c r="A30" s="32">
        <v>18</v>
      </c>
      <c r="B30" s="88">
        <f t="shared" si="0"/>
        <v>0</v>
      </c>
      <c r="C30" s="82"/>
      <c r="D30" s="83"/>
      <c r="E30" s="82"/>
      <c r="F30" s="83"/>
      <c r="G30" s="82"/>
      <c r="H30" s="83"/>
      <c r="I30" s="82"/>
      <c r="J30" s="83"/>
      <c r="K30" s="77"/>
      <c r="L30" s="82"/>
      <c r="M30" s="83"/>
      <c r="N30" s="35"/>
      <c r="O30" s="35"/>
      <c r="P30" s="77"/>
      <c r="Q30" s="32">
        <v>18</v>
      </c>
      <c r="R30" s="18">
        <f t="shared" si="3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131">
        <f t="shared" si="4"/>
        <v>0</v>
      </c>
      <c r="AD30" s="105"/>
      <c r="AE30" s="105"/>
      <c r="AF30" s="105"/>
      <c r="AG30" s="105"/>
      <c r="AH30" s="131">
        <f t="shared" si="2"/>
        <v>0</v>
      </c>
      <c r="AI30" s="32">
        <v>18</v>
      </c>
    </row>
    <row r="31" spans="1:35" ht="15" customHeight="1">
      <c r="A31" s="32">
        <v>19</v>
      </c>
      <c r="B31" s="88">
        <f t="shared" si="0"/>
        <v>0</v>
      </c>
      <c r="C31" s="82"/>
      <c r="D31" s="83"/>
      <c r="E31" s="82"/>
      <c r="F31" s="83"/>
      <c r="G31" s="82"/>
      <c r="H31" s="83"/>
      <c r="I31" s="82"/>
      <c r="J31" s="83"/>
      <c r="K31" s="77"/>
      <c r="L31" s="82"/>
      <c r="M31" s="83"/>
      <c r="N31" s="35"/>
      <c r="O31" s="35"/>
      <c r="P31" s="77"/>
      <c r="Q31" s="32">
        <v>19</v>
      </c>
      <c r="R31" s="18">
        <f t="shared" si="3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1">
        <f t="shared" si="4"/>
        <v>0</v>
      </c>
      <c r="AD31" s="105"/>
      <c r="AE31" s="105"/>
      <c r="AF31" s="105"/>
      <c r="AG31" s="105"/>
      <c r="AH31" s="131">
        <f t="shared" si="2"/>
        <v>0</v>
      </c>
      <c r="AI31" s="32">
        <v>19</v>
      </c>
    </row>
    <row r="32" spans="1:35" ht="15" customHeight="1">
      <c r="A32" s="32">
        <v>20</v>
      </c>
      <c r="B32" s="88">
        <f t="shared" si="0"/>
        <v>0</v>
      </c>
      <c r="C32" s="82"/>
      <c r="D32" s="83"/>
      <c r="E32" s="82"/>
      <c r="F32" s="83"/>
      <c r="G32" s="82"/>
      <c r="H32" s="83"/>
      <c r="I32" s="82"/>
      <c r="J32" s="83"/>
      <c r="K32" s="77"/>
      <c r="L32" s="82"/>
      <c r="M32" s="83"/>
      <c r="N32" s="35"/>
      <c r="O32" s="35"/>
      <c r="P32" s="77"/>
      <c r="Q32" s="32">
        <v>20</v>
      </c>
      <c r="R32" s="18">
        <f t="shared" si="3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1">
        <f t="shared" si="4"/>
        <v>0</v>
      </c>
      <c r="AD32" s="105"/>
      <c r="AE32" s="105"/>
      <c r="AF32" s="105"/>
      <c r="AG32" s="105"/>
      <c r="AH32" s="131">
        <f t="shared" si="2"/>
        <v>0</v>
      </c>
      <c r="AI32" s="32">
        <v>20</v>
      </c>
    </row>
    <row r="33" spans="1:35" ht="15" customHeight="1">
      <c r="A33" s="32">
        <v>21</v>
      </c>
      <c r="B33" s="88">
        <f t="shared" si="0"/>
        <v>0</v>
      </c>
      <c r="C33" s="82"/>
      <c r="D33" s="83"/>
      <c r="E33" s="82"/>
      <c r="F33" s="83"/>
      <c r="G33" s="82"/>
      <c r="H33" s="83"/>
      <c r="I33" s="82"/>
      <c r="J33" s="83"/>
      <c r="K33" s="77"/>
      <c r="L33" s="82"/>
      <c r="M33" s="83"/>
      <c r="N33" s="35"/>
      <c r="O33" s="35"/>
      <c r="P33" s="77"/>
      <c r="Q33" s="32">
        <v>21</v>
      </c>
      <c r="R33" s="18">
        <f t="shared" si="3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1">
        <f t="shared" si="4"/>
        <v>0</v>
      </c>
      <c r="AD33" s="105"/>
      <c r="AE33" s="105"/>
      <c r="AF33" s="105"/>
      <c r="AG33" s="105"/>
      <c r="AH33" s="131">
        <f t="shared" si="2"/>
        <v>0</v>
      </c>
      <c r="AI33" s="32">
        <v>21</v>
      </c>
    </row>
    <row r="34" spans="1:35" ht="15" customHeight="1">
      <c r="A34" s="32">
        <v>22</v>
      </c>
      <c r="B34" s="88">
        <f t="shared" si="0"/>
        <v>0</v>
      </c>
      <c r="C34" s="82"/>
      <c r="D34" s="83"/>
      <c r="E34" s="82"/>
      <c r="F34" s="83"/>
      <c r="G34" s="82"/>
      <c r="H34" s="83"/>
      <c r="I34" s="82"/>
      <c r="J34" s="83"/>
      <c r="K34" s="77"/>
      <c r="L34" s="82"/>
      <c r="M34" s="83"/>
      <c r="N34" s="35"/>
      <c r="O34" s="35"/>
      <c r="P34" s="77"/>
      <c r="Q34" s="32">
        <v>22</v>
      </c>
      <c r="R34" s="18">
        <f>S34+T34+U34+V34+W34+X34+Y34+AA34</f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1">
        <f t="shared" si="4"/>
        <v>0</v>
      </c>
      <c r="AD34" s="105"/>
      <c r="AE34" s="105"/>
      <c r="AF34" s="105"/>
      <c r="AG34" s="105"/>
      <c r="AH34" s="131">
        <f t="shared" si="2"/>
        <v>0</v>
      </c>
      <c r="AI34" s="32">
        <v>22</v>
      </c>
    </row>
    <row r="35" spans="1:35" ht="15" customHeight="1">
      <c r="A35" s="32">
        <v>23</v>
      </c>
      <c r="B35" s="88">
        <f t="shared" si="0"/>
        <v>0</v>
      </c>
      <c r="C35" s="82"/>
      <c r="D35" s="83"/>
      <c r="E35" s="82"/>
      <c r="F35" s="83"/>
      <c r="G35" s="82"/>
      <c r="H35" s="83"/>
      <c r="I35" s="82"/>
      <c r="J35" s="83"/>
      <c r="K35" s="77"/>
      <c r="L35" s="82"/>
      <c r="M35" s="83"/>
      <c r="N35" s="35"/>
      <c r="O35" s="35"/>
      <c r="P35" s="77"/>
      <c r="Q35" s="32">
        <v>23</v>
      </c>
      <c r="R35" s="18">
        <f aca="true" t="shared" si="5" ref="R35:R42">S35+T35+U35+V35+W35+X35+Y35+Z35+AA35</f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1">
        <f t="shared" si="4"/>
        <v>0</v>
      </c>
      <c r="AD35" s="105"/>
      <c r="AE35" s="105"/>
      <c r="AF35" s="105"/>
      <c r="AG35" s="105"/>
      <c r="AH35" s="131">
        <f t="shared" si="2"/>
        <v>0</v>
      </c>
      <c r="AI35" s="32">
        <v>23</v>
      </c>
    </row>
    <row r="36" spans="1:35" ht="15" customHeight="1">
      <c r="A36" s="32">
        <v>24</v>
      </c>
      <c r="B36" s="88">
        <f t="shared" si="0"/>
        <v>0</v>
      </c>
      <c r="C36" s="82"/>
      <c r="D36" s="83"/>
      <c r="E36" s="82"/>
      <c r="F36" s="83"/>
      <c r="G36" s="82"/>
      <c r="H36" s="83"/>
      <c r="I36" s="82"/>
      <c r="J36" s="83"/>
      <c r="K36" s="77"/>
      <c r="L36" s="82"/>
      <c r="M36" s="83"/>
      <c r="N36" s="35"/>
      <c r="O36" s="35"/>
      <c r="P36" s="77"/>
      <c r="Q36" s="32">
        <v>24</v>
      </c>
      <c r="R36" s="18">
        <f t="shared" si="5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1">
        <f t="shared" si="4"/>
        <v>0</v>
      </c>
      <c r="AD36" s="105"/>
      <c r="AE36" s="105"/>
      <c r="AF36" s="105"/>
      <c r="AG36" s="105"/>
      <c r="AH36" s="131">
        <f t="shared" si="2"/>
        <v>0</v>
      </c>
      <c r="AI36" s="32">
        <v>24</v>
      </c>
    </row>
    <row r="37" spans="1:35" ht="15" customHeight="1">
      <c r="A37" s="32">
        <v>25</v>
      </c>
      <c r="B37" s="88">
        <f t="shared" si="0"/>
        <v>0</v>
      </c>
      <c r="C37" s="82"/>
      <c r="D37" s="83"/>
      <c r="E37" s="82"/>
      <c r="F37" s="83"/>
      <c r="G37" s="82"/>
      <c r="H37" s="83"/>
      <c r="I37" s="82"/>
      <c r="J37" s="83"/>
      <c r="K37" s="77"/>
      <c r="L37" s="82"/>
      <c r="M37" s="83"/>
      <c r="N37" s="35"/>
      <c r="O37" s="35"/>
      <c r="P37" s="77"/>
      <c r="Q37" s="32">
        <v>25</v>
      </c>
      <c r="R37" s="18">
        <f t="shared" si="5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1">
        <f t="shared" si="4"/>
        <v>0</v>
      </c>
      <c r="AD37" s="105"/>
      <c r="AE37" s="105"/>
      <c r="AF37" s="105"/>
      <c r="AG37" s="105"/>
      <c r="AH37" s="131">
        <f t="shared" si="2"/>
        <v>0</v>
      </c>
      <c r="AI37" s="32">
        <v>25</v>
      </c>
    </row>
    <row r="38" spans="1:35" ht="15" customHeight="1">
      <c r="A38" s="32">
        <v>26</v>
      </c>
      <c r="B38" s="88">
        <f t="shared" si="0"/>
        <v>0</v>
      </c>
      <c r="C38" s="82"/>
      <c r="D38" s="83"/>
      <c r="E38" s="82"/>
      <c r="F38" s="83"/>
      <c r="G38" s="82"/>
      <c r="H38" s="83"/>
      <c r="I38" s="82"/>
      <c r="J38" s="83"/>
      <c r="K38" s="77"/>
      <c r="L38" s="82"/>
      <c r="M38" s="83"/>
      <c r="N38" s="35"/>
      <c r="O38" s="35"/>
      <c r="P38" s="77"/>
      <c r="Q38" s="32">
        <v>26</v>
      </c>
      <c r="R38" s="18">
        <f t="shared" si="5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1">
        <f t="shared" si="4"/>
        <v>0</v>
      </c>
      <c r="AD38" s="105"/>
      <c r="AE38" s="105"/>
      <c r="AF38" s="105"/>
      <c r="AG38" s="105"/>
      <c r="AH38" s="131">
        <f t="shared" si="2"/>
        <v>0</v>
      </c>
      <c r="AI38" s="32">
        <v>26</v>
      </c>
    </row>
    <row r="39" spans="1:35" ht="15" customHeight="1">
      <c r="A39" s="32">
        <v>27</v>
      </c>
      <c r="B39" s="88">
        <f t="shared" si="0"/>
        <v>0</v>
      </c>
      <c r="C39" s="82"/>
      <c r="D39" s="83"/>
      <c r="E39" s="82"/>
      <c r="F39" s="83"/>
      <c r="G39" s="82"/>
      <c r="H39" s="83"/>
      <c r="I39" s="82"/>
      <c r="J39" s="83"/>
      <c r="K39" s="77"/>
      <c r="L39" s="82"/>
      <c r="M39" s="83"/>
      <c r="N39" s="35"/>
      <c r="O39" s="35"/>
      <c r="P39" s="77"/>
      <c r="Q39" s="32">
        <v>27</v>
      </c>
      <c r="R39" s="18">
        <f t="shared" si="5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1">
        <f t="shared" si="4"/>
        <v>0</v>
      </c>
      <c r="AD39" s="105"/>
      <c r="AE39" s="105"/>
      <c r="AF39" s="105"/>
      <c r="AG39" s="105"/>
      <c r="AH39" s="131">
        <f t="shared" si="2"/>
        <v>0</v>
      </c>
      <c r="AI39" s="32">
        <v>27</v>
      </c>
    </row>
    <row r="40" spans="1:35" ht="15" customHeight="1">
      <c r="A40" s="32">
        <v>28</v>
      </c>
      <c r="B40" s="88">
        <f t="shared" si="0"/>
        <v>0</v>
      </c>
      <c r="C40" s="82"/>
      <c r="D40" s="83"/>
      <c r="E40" s="82"/>
      <c r="F40" s="83"/>
      <c r="G40" s="82"/>
      <c r="H40" s="83"/>
      <c r="I40" s="82"/>
      <c r="J40" s="83"/>
      <c r="K40" s="77"/>
      <c r="L40" s="82"/>
      <c r="M40" s="83"/>
      <c r="N40" s="35"/>
      <c r="O40" s="35"/>
      <c r="P40" s="77"/>
      <c r="Q40" s="32">
        <v>28</v>
      </c>
      <c r="R40" s="18">
        <f t="shared" si="5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1">
        <f t="shared" si="4"/>
        <v>0</v>
      </c>
      <c r="AD40" s="105"/>
      <c r="AE40" s="105"/>
      <c r="AF40" s="105"/>
      <c r="AG40" s="105"/>
      <c r="AH40" s="131">
        <f t="shared" si="2"/>
        <v>0</v>
      </c>
      <c r="AI40" s="32">
        <v>28</v>
      </c>
    </row>
    <row r="41" spans="1:35" ht="15" customHeight="1">
      <c r="A41" s="32">
        <v>29</v>
      </c>
      <c r="B41" s="88">
        <f t="shared" si="0"/>
        <v>0</v>
      </c>
      <c r="C41" s="82"/>
      <c r="D41" s="83"/>
      <c r="E41" s="82"/>
      <c r="F41" s="83"/>
      <c r="G41" s="82"/>
      <c r="H41" s="83"/>
      <c r="I41" s="82"/>
      <c r="J41" s="83"/>
      <c r="K41" s="77"/>
      <c r="L41" s="82"/>
      <c r="M41" s="83"/>
      <c r="N41" s="35"/>
      <c r="O41" s="35"/>
      <c r="P41" s="77"/>
      <c r="Q41" s="32">
        <v>29</v>
      </c>
      <c r="R41" s="18">
        <f t="shared" si="5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1">
        <f t="shared" si="4"/>
        <v>0</v>
      </c>
      <c r="AD41" s="105"/>
      <c r="AE41" s="105"/>
      <c r="AF41" s="105"/>
      <c r="AG41" s="105"/>
      <c r="AH41" s="131">
        <f t="shared" si="2"/>
        <v>0</v>
      </c>
      <c r="AI41" s="32">
        <v>29</v>
      </c>
    </row>
    <row r="42" spans="1:35" ht="15" customHeight="1">
      <c r="A42" s="32">
        <v>30</v>
      </c>
      <c r="B42" s="88">
        <f t="shared" si="0"/>
        <v>0</v>
      </c>
      <c r="C42" s="82"/>
      <c r="D42" s="83"/>
      <c r="E42" s="82"/>
      <c r="F42" s="83"/>
      <c r="G42" s="82"/>
      <c r="H42" s="83"/>
      <c r="I42" s="82"/>
      <c r="J42" s="83"/>
      <c r="K42" s="77"/>
      <c r="L42" s="82"/>
      <c r="M42" s="83"/>
      <c r="N42" s="35"/>
      <c r="O42" s="35"/>
      <c r="P42" s="77"/>
      <c r="Q42" s="32">
        <v>30</v>
      </c>
      <c r="R42" s="18">
        <f t="shared" si="5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1">
        <f t="shared" si="4"/>
        <v>0</v>
      </c>
      <c r="AD42" s="105"/>
      <c r="AE42" s="105"/>
      <c r="AF42" s="105"/>
      <c r="AG42" s="105"/>
      <c r="AH42" s="131">
        <f t="shared" si="2"/>
        <v>0</v>
      </c>
      <c r="AI42" s="32">
        <v>30</v>
      </c>
    </row>
    <row r="43" spans="1:35" ht="39">
      <c r="A43" s="87" t="s">
        <v>69</v>
      </c>
      <c r="B43" s="63">
        <f>SUM(B13:B42)</f>
        <v>0</v>
      </c>
      <c r="C43" s="63">
        <f>+C42+C41+C40+C39+C38+C37+C36+C35+C34+C33+C32+C31+C30+C29+C28+C27+C26+C25+C24+C23+C22+C21+C20+C19+C18+C17+C16+C15+C14+C13</f>
        <v>0</v>
      </c>
      <c r="D43" s="63">
        <f>D42+D41+D40+D39+D38+D37+D36+D35+D34+D33+D32+D31+D30+D29+D28+D27+D26+D25+D24+D23+D22+D21+D20+D19+D18+D17+D16+D15+D14+D13</f>
        <v>0</v>
      </c>
      <c r="E43" s="63">
        <f>E42+E41+E40+E39+E38+E37+E36+E35+E34+E33+E32+E31+E30+E29+E28+E27+E26+E25+E24+E23+E22+E21+E20+E19+E18+E17+E16+E15+E14+E13</f>
        <v>0</v>
      </c>
      <c r="F43" s="63">
        <f>F42+F41+F40+F39+F38+F37+F36+F35+F34+F33+F32+F31+F30+F29+F28+F27+F26+F25+F24+F23+F22+F21+F20+F19+F18+F17+F16+F15+F14+F13</f>
        <v>0</v>
      </c>
      <c r="G43" s="63">
        <f>G42+G41+G40+G39+G38+G37+G36+G35+G34+G33+G32+G31+G30+G29+G28+G27+G26+G25+G24+G23+G22+G21+G20+G19+G18+G17+G16+G15+G14+G13</f>
        <v>0</v>
      </c>
      <c r="H43" s="63">
        <f>H42+H41+H40+H39+H38+H37+H36+H35+H34+H33+H32+H31+H30+H29+H28+H27+H26+H25+H24+H23+H22+H21+H20+H19+H18+H17+H16+H15:I15+H14+H13</f>
        <v>0</v>
      </c>
      <c r="I43" s="63">
        <f aca="true" t="shared" si="6" ref="I43:N43">I42+I41+I40+I39+I38+I37+I36+I35+I34+I33+I32+I31+I30+I29+I28+I27+I26+I25+I24+I23+I22+I21+I20+I19+I18+I17+I16+I15+I14+I13</f>
        <v>0</v>
      </c>
      <c r="J43" s="63">
        <f t="shared" si="6"/>
        <v>0</v>
      </c>
      <c r="K43" s="63">
        <f t="shared" si="6"/>
        <v>0</v>
      </c>
      <c r="L43" s="63">
        <f t="shared" si="6"/>
        <v>0</v>
      </c>
      <c r="M43" s="63">
        <f t="shared" si="6"/>
        <v>0</v>
      </c>
      <c r="N43" s="63">
        <f t="shared" si="6"/>
        <v>0</v>
      </c>
      <c r="O43" s="63">
        <f>O42+O41+O40+O39+O38+O36+O35+O34+O33+O32+O31+O30+O29+O28+O27+O26+O25+O24+O23+O22+O21+O20+O19+O18+O17+O16+O15</f>
        <v>0</v>
      </c>
      <c r="P43" s="93">
        <f>P42+P41+P40+P39+P38+P37+P36+P35+P34+P33+P32+P31+P30+P29+P28+P27+P26+P25+P24+P23+P22+P21+P20+P19+P18+P17+P16+P15+P14+P13</f>
        <v>0</v>
      </c>
      <c r="Q43" s="35"/>
      <c r="R43" s="18">
        <v>0</v>
      </c>
      <c r="S43" s="64"/>
      <c r="T43" s="64">
        <f>T42+T41+T40+T39+T38+T37+T36</f>
        <v>0</v>
      </c>
      <c r="U43" s="64"/>
      <c r="V43" s="64"/>
      <c r="W43" s="64">
        <f>W42+W41+W40+W39+W38+W37+W36+W35+W34+W33+W32+W31+W30+W29+W28+W27+W26+W25+W24+W23+W22+W21+W20+W19+W18+W17+W16+W15</f>
        <v>0</v>
      </c>
      <c r="X43" s="64">
        <f>X42+X41+X40+X39+X38+X37+X36+X35+X34+X33+X32+X31+X30+X29+X28+X27+X26+X25+X24+X23+X22+X21+X20+X19+X18+X17+X16+X15</f>
        <v>0</v>
      </c>
      <c r="Y43" s="64">
        <f>Y42+Y41+Y40+Y39+Y38+Y37+Y36+Y35+Y34+Y33+Y32+Y31+Y30+Y29+Y28+Y27+Y26+Y25+Y24+Y23+Y22+Y21+Y20+Y19+Y18+Y17+Y16</f>
        <v>0</v>
      </c>
      <c r="Z43" s="64">
        <f>Z42+Z41+Z40+Z39+Z38+Z37+Z36+Z35+Z34+Z33+Z32+Z31+Z30+Z29+Z28+Z27+Z26+Z25+Z24+Z23+Z22+Z21+Z20+Z19+Z18+Z17</f>
        <v>0</v>
      </c>
      <c r="AA43" s="64">
        <f>AA42+AA41+AA40+AA39+AA38+AA37+AA36+AA35+AA34+AA33+AA32+AA31+AA30+AA29+AA28+AA27+AA26+AA25+AA24+AA23+AA22+AA21+AA20+AA19+AA18+AA17+AA16+AA15</f>
        <v>0</v>
      </c>
      <c r="AB43" s="65">
        <f>AB42+AB41+AB40+AB39+AB38+AB37+AB36+AB35+AB34+AB33+AB32+AB31+AB30+AB29+AB28+AB27+AB26+AB25+AB24+AB23+AB22+AB21+AB20+AB19+AB18+AB17+AB16+AB15+AB14</f>
        <v>0</v>
      </c>
      <c r="AC43" s="133">
        <v>0</v>
      </c>
      <c r="AD43" s="55"/>
      <c r="AE43" s="55"/>
      <c r="AF43" s="55"/>
      <c r="AG43" s="55"/>
      <c r="AH43" s="131">
        <f t="shared" si="2"/>
        <v>0</v>
      </c>
      <c r="AI43" s="105"/>
    </row>
    <row r="44" spans="1:35" ht="15" customHeight="1">
      <c r="A44" s="18"/>
      <c r="B44" s="85"/>
      <c r="C44" s="248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50"/>
      <c r="P44" s="116"/>
      <c r="Q44" s="19"/>
      <c r="R44" s="36"/>
      <c r="S44" s="231"/>
      <c r="T44" s="232"/>
      <c r="U44" s="232"/>
      <c r="V44" s="232"/>
      <c r="W44" s="232"/>
      <c r="X44" s="232"/>
      <c r="Y44" s="232"/>
      <c r="Z44" s="232"/>
      <c r="AA44" s="232"/>
      <c r="AB44" s="25"/>
      <c r="AC44" s="131"/>
      <c r="AD44" s="105"/>
      <c r="AE44" s="105"/>
      <c r="AF44" s="105"/>
      <c r="AG44" s="105"/>
      <c r="AH44" s="131"/>
      <c r="AI44" s="105"/>
    </row>
    <row r="45" spans="1:35" ht="30" customHeight="1">
      <c r="A45" s="6"/>
      <c r="B45" s="17"/>
      <c r="C45" s="216"/>
      <c r="D45" s="217"/>
      <c r="E45" s="216"/>
      <c r="F45" s="217"/>
      <c r="G45" s="218"/>
      <c r="H45" s="219"/>
      <c r="I45" s="218"/>
      <c r="J45" s="219"/>
      <c r="K45" s="92"/>
      <c r="L45" s="218"/>
      <c r="M45" s="219"/>
      <c r="N45" s="21"/>
      <c r="O45" s="26"/>
      <c r="P45" s="100"/>
      <c r="Q45" s="26"/>
      <c r="R45" s="17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31"/>
      <c r="AD45" s="105"/>
      <c r="AE45" s="105"/>
      <c r="AF45" s="105"/>
      <c r="AG45" s="105"/>
      <c r="AH45" s="131"/>
      <c r="AI45" s="105"/>
    </row>
    <row r="46" spans="1:34" ht="54.75" customHeight="1">
      <c r="A46" s="91" t="s">
        <v>68</v>
      </c>
      <c r="B46" s="43">
        <f>SUM(C46:O46)</f>
        <v>0</v>
      </c>
      <c r="C46" s="29">
        <f aca="true" t="shared" si="7" ref="C46:O46">C43+C12</f>
        <v>0</v>
      </c>
      <c r="D46" s="29">
        <f t="shared" si="7"/>
        <v>0</v>
      </c>
      <c r="E46" s="29">
        <f t="shared" si="7"/>
        <v>0</v>
      </c>
      <c r="F46" s="29">
        <f t="shared" si="7"/>
        <v>0</v>
      </c>
      <c r="G46" s="29">
        <f t="shared" si="7"/>
        <v>0</v>
      </c>
      <c r="H46" s="29">
        <f t="shared" si="7"/>
        <v>0</v>
      </c>
      <c r="I46" s="29">
        <f t="shared" si="7"/>
        <v>0</v>
      </c>
      <c r="J46" s="29">
        <f t="shared" si="7"/>
        <v>0</v>
      </c>
      <c r="K46" s="29">
        <f t="shared" si="7"/>
        <v>0</v>
      </c>
      <c r="L46" s="29">
        <f t="shared" si="7"/>
        <v>0</v>
      </c>
      <c r="M46" s="29">
        <f t="shared" si="7"/>
        <v>0</v>
      </c>
      <c r="N46" s="29">
        <f t="shared" si="7"/>
        <v>0</v>
      </c>
      <c r="O46" s="29">
        <f t="shared" si="7"/>
        <v>0</v>
      </c>
      <c r="P46" s="130"/>
      <c r="Q46" s="44"/>
      <c r="R46" s="92"/>
      <c r="S46" s="120">
        <f aca="true" t="shared" si="8" ref="S46:AB46">S43+S12</f>
        <v>0</v>
      </c>
      <c r="T46" s="120">
        <f t="shared" si="8"/>
        <v>0</v>
      </c>
      <c r="U46" s="120">
        <f t="shared" si="8"/>
        <v>0</v>
      </c>
      <c r="V46" s="120">
        <f t="shared" si="8"/>
        <v>0</v>
      </c>
      <c r="W46" s="120">
        <f t="shared" si="8"/>
        <v>0</v>
      </c>
      <c r="X46" s="120">
        <f t="shared" si="8"/>
        <v>0</v>
      </c>
      <c r="Y46" s="120">
        <f t="shared" si="8"/>
        <v>0</v>
      </c>
      <c r="Z46" s="120">
        <f t="shared" si="8"/>
        <v>0</v>
      </c>
      <c r="AA46" s="120">
        <f t="shared" si="8"/>
        <v>0</v>
      </c>
      <c r="AB46" s="120">
        <f t="shared" si="8"/>
        <v>0</v>
      </c>
      <c r="AC46" s="141">
        <v>0</v>
      </c>
      <c r="AD46" s="105">
        <f>AD12+AD43</f>
        <v>0</v>
      </c>
      <c r="AE46" s="105">
        <f>AE12+AE43</f>
        <v>0</v>
      </c>
      <c r="AF46" s="105">
        <f>AF12+AF43</f>
        <v>0</v>
      </c>
      <c r="AG46" s="105">
        <f>AG12+AG43</f>
        <v>0</v>
      </c>
      <c r="AH46" s="131">
        <v>0</v>
      </c>
    </row>
    <row r="47" spans="1:34" ht="20.25">
      <c r="A47" s="15"/>
      <c r="B47" s="41">
        <f>B46</f>
        <v>0</v>
      </c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41">
        <f>P43+P12</f>
        <v>0</v>
      </c>
      <c r="Q47" s="113"/>
      <c r="R47" s="114">
        <v>0</v>
      </c>
      <c r="S47" s="231" t="s">
        <v>5</v>
      </c>
      <c r="T47" s="231"/>
      <c r="U47" s="231"/>
      <c r="V47" s="231"/>
      <c r="W47" s="231"/>
      <c r="X47" s="231"/>
      <c r="Y47" s="231"/>
      <c r="Z47" s="231"/>
      <c r="AA47" s="231"/>
      <c r="AB47" s="25"/>
      <c r="AC47" s="105"/>
      <c r="AD47" s="105"/>
      <c r="AE47" s="105"/>
      <c r="AF47" s="105"/>
      <c r="AG47" s="105"/>
      <c r="AH47" s="105"/>
    </row>
  </sheetData>
  <sheetProtection/>
  <mergeCells count="48">
    <mergeCell ref="C45:D45"/>
    <mergeCell ref="AB6:AB10"/>
    <mergeCell ref="AE6:AE10"/>
    <mergeCell ref="AF6:AF10"/>
    <mergeCell ref="G45:H45"/>
    <mergeCell ref="I45:J45"/>
    <mergeCell ref="L45:M45"/>
    <mergeCell ref="C5:O7"/>
    <mergeCell ref="P5:P10"/>
    <mergeCell ref="E10:F10"/>
    <mergeCell ref="G10:H10"/>
    <mergeCell ref="E45:F45"/>
    <mergeCell ref="AI5:AI10"/>
    <mergeCell ref="S4:AB4"/>
    <mergeCell ref="C11:O11"/>
    <mergeCell ref="R5:R10"/>
    <mergeCell ref="AH6:AH10"/>
    <mergeCell ref="AD5:AH5"/>
    <mergeCell ref="AC6:AC10"/>
    <mergeCell ref="AD6:AD10"/>
    <mergeCell ref="AG6:AG10"/>
    <mergeCell ref="S47:AA47"/>
    <mergeCell ref="Z6:Z10"/>
    <mergeCell ref="AA6:AA10"/>
    <mergeCell ref="S11:AA11"/>
    <mergeCell ref="Y6:Y10"/>
    <mergeCell ref="W6:W10"/>
    <mergeCell ref="X6:X10"/>
    <mergeCell ref="C47:O47"/>
    <mergeCell ref="R2:AB2"/>
    <mergeCell ref="S44:AA44"/>
    <mergeCell ref="Q5:Q10"/>
    <mergeCell ref="S5:AB5"/>
    <mergeCell ref="S6:S10"/>
    <mergeCell ref="T6:T10"/>
    <mergeCell ref="U6:U10"/>
    <mergeCell ref="V6:V10"/>
    <mergeCell ref="C44:O44"/>
    <mergeCell ref="A2:P2"/>
    <mergeCell ref="C8:M9"/>
    <mergeCell ref="N8:N10"/>
    <mergeCell ref="O8:O10"/>
    <mergeCell ref="C10:D10"/>
    <mergeCell ref="I10:J10"/>
    <mergeCell ref="A4:R4"/>
    <mergeCell ref="L10:M10"/>
    <mergeCell ref="A5:A10"/>
    <mergeCell ref="B5:B1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0" r:id="rId1"/>
  <colBreaks count="1" manualBreakCount="1">
    <brk id="16" max="4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AI48"/>
  <sheetViews>
    <sheetView zoomScale="71" zoomScaleNormal="71" zoomScaleSheetLayoutView="68" zoomScalePageLayoutView="0" workbookViewId="0" topLeftCell="A13">
      <selection activeCell="AD14" sqref="AD14"/>
    </sheetView>
  </sheetViews>
  <sheetFormatPr defaultColWidth="9.00390625" defaultRowHeight="12.75"/>
  <cols>
    <col min="1" max="1" width="9.50390625" style="0" customWidth="1"/>
    <col min="2" max="2" width="8.625" style="0" customWidth="1"/>
    <col min="3" max="10" width="4.625" style="0" customWidth="1"/>
    <col min="11" max="11" width="8.625" style="0" customWidth="1"/>
    <col min="12" max="13" width="4.625" style="0" customWidth="1"/>
    <col min="14" max="28" width="8.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16"/>
      <c r="R2" s="209" t="s">
        <v>29</v>
      </c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23" t="s">
        <v>101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4" t="s">
        <v>101</v>
      </c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1:35" ht="15" customHeight="1">
      <c r="A5" s="210" t="s">
        <v>4</v>
      </c>
      <c r="B5" s="213" t="s">
        <v>42</v>
      </c>
      <c r="C5" s="210" t="s">
        <v>1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20" t="s">
        <v>49</v>
      </c>
      <c r="Q5" s="210" t="s">
        <v>4</v>
      </c>
      <c r="R5" s="234" t="s">
        <v>65</v>
      </c>
      <c r="S5" s="227" t="s">
        <v>43</v>
      </c>
      <c r="T5" s="227"/>
      <c r="U5" s="227"/>
      <c r="V5" s="227"/>
      <c r="W5" s="227"/>
      <c r="X5" s="227"/>
      <c r="Y5" s="227"/>
      <c r="Z5" s="227"/>
      <c r="AA5" s="227"/>
      <c r="AB5" s="227"/>
      <c r="AC5" s="105"/>
      <c r="AD5" s="241" t="s">
        <v>62</v>
      </c>
      <c r="AE5" s="241"/>
      <c r="AF5" s="241"/>
      <c r="AG5" s="241"/>
      <c r="AH5" s="241"/>
      <c r="AI5" s="210" t="s">
        <v>4</v>
      </c>
    </row>
    <row r="6" spans="1:35" ht="15" customHeight="1">
      <c r="A6" s="210"/>
      <c r="B6" s="214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21"/>
      <c r="Q6" s="210"/>
      <c r="R6" s="234"/>
      <c r="S6" s="225" t="s">
        <v>39</v>
      </c>
      <c r="T6" s="229" t="s">
        <v>40</v>
      </c>
      <c r="U6" s="243" t="s">
        <v>50</v>
      </c>
      <c r="V6" s="225" t="s">
        <v>30</v>
      </c>
      <c r="W6" s="226" t="s">
        <v>51</v>
      </c>
      <c r="X6" s="226" t="s">
        <v>52</v>
      </c>
      <c r="Y6" s="226" t="s">
        <v>54</v>
      </c>
      <c r="Z6" s="225" t="s">
        <v>53</v>
      </c>
      <c r="AA6" s="225" t="s">
        <v>80</v>
      </c>
      <c r="AB6" s="225" t="s">
        <v>31</v>
      </c>
      <c r="AC6" s="242" t="s">
        <v>56</v>
      </c>
      <c r="AD6" s="228" t="s">
        <v>57</v>
      </c>
      <c r="AE6" s="228" t="s">
        <v>58</v>
      </c>
      <c r="AF6" s="228" t="s">
        <v>59</v>
      </c>
      <c r="AG6" s="228" t="s">
        <v>60</v>
      </c>
      <c r="AH6" s="228" t="s">
        <v>61</v>
      </c>
      <c r="AI6" s="210"/>
    </row>
    <row r="7" spans="1:35" ht="15" customHeight="1">
      <c r="A7" s="210"/>
      <c r="B7" s="214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21"/>
      <c r="Q7" s="210"/>
      <c r="R7" s="234"/>
      <c r="S7" s="225"/>
      <c r="T7" s="229"/>
      <c r="U7" s="243"/>
      <c r="V7" s="225"/>
      <c r="W7" s="226"/>
      <c r="X7" s="226"/>
      <c r="Y7" s="226"/>
      <c r="Z7" s="225"/>
      <c r="AA7" s="225"/>
      <c r="AB7" s="225"/>
      <c r="AC7" s="242"/>
      <c r="AD7" s="228"/>
      <c r="AE7" s="228"/>
      <c r="AF7" s="228"/>
      <c r="AG7" s="228"/>
      <c r="AH7" s="228"/>
      <c r="AI7" s="210"/>
    </row>
    <row r="8" spans="1:35" ht="15" customHeight="1">
      <c r="A8" s="210"/>
      <c r="B8" s="214"/>
      <c r="C8" s="210" t="s">
        <v>3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 t="s">
        <v>32</v>
      </c>
      <c r="O8" s="210" t="s">
        <v>2</v>
      </c>
      <c r="P8" s="221"/>
      <c r="Q8" s="210"/>
      <c r="R8" s="234"/>
      <c r="S8" s="225"/>
      <c r="T8" s="229"/>
      <c r="U8" s="243"/>
      <c r="V8" s="225"/>
      <c r="W8" s="226"/>
      <c r="X8" s="226"/>
      <c r="Y8" s="226"/>
      <c r="Z8" s="225"/>
      <c r="AA8" s="225"/>
      <c r="AB8" s="225"/>
      <c r="AC8" s="242"/>
      <c r="AD8" s="228"/>
      <c r="AE8" s="228"/>
      <c r="AF8" s="228"/>
      <c r="AG8" s="228"/>
      <c r="AH8" s="228"/>
      <c r="AI8" s="210"/>
    </row>
    <row r="9" spans="1:35" ht="15" customHeight="1">
      <c r="A9" s="210"/>
      <c r="B9" s="214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21"/>
      <c r="Q9" s="210"/>
      <c r="R9" s="234"/>
      <c r="S9" s="225"/>
      <c r="T9" s="229"/>
      <c r="U9" s="243"/>
      <c r="V9" s="225"/>
      <c r="W9" s="226"/>
      <c r="X9" s="226"/>
      <c r="Y9" s="226"/>
      <c r="Z9" s="225"/>
      <c r="AA9" s="225"/>
      <c r="AB9" s="225"/>
      <c r="AC9" s="242"/>
      <c r="AD9" s="228"/>
      <c r="AE9" s="228"/>
      <c r="AF9" s="228"/>
      <c r="AG9" s="228"/>
      <c r="AH9" s="228"/>
      <c r="AI9" s="210"/>
    </row>
    <row r="10" spans="1:35" ht="64.5" customHeight="1">
      <c r="A10" s="210"/>
      <c r="B10" s="215"/>
      <c r="C10" s="211" t="s">
        <v>33</v>
      </c>
      <c r="D10" s="212"/>
      <c r="E10" s="211" t="s">
        <v>34</v>
      </c>
      <c r="F10" s="212"/>
      <c r="G10" s="212" t="s">
        <v>35</v>
      </c>
      <c r="H10" s="212"/>
      <c r="I10" s="212" t="s">
        <v>36</v>
      </c>
      <c r="J10" s="212"/>
      <c r="K10" s="92" t="s">
        <v>47</v>
      </c>
      <c r="L10" s="218" t="s">
        <v>46</v>
      </c>
      <c r="M10" s="219"/>
      <c r="N10" s="210"/>
      <c r="O10" s="210"/>
      <c r="P10" s="222"/>
      <c r="Q10" s="210"/>
      <c r="R10" s="234"/>
      <c r="S10" s="225"/>
      <c r="T10" s="229"/>
      <c r="U10" s="243"/>
      <c r="V10" s="225"/>
      <c r="W10" s="226"/>
      <c r="X10" s="226"/>
      <c r="Y10" s="226"/>
      <c r="Z10" s="225"/>
      <c r="AA10" s="225"/>
      <c r="AB10" s="225"/>
      <c r="AC10" s="242"/>
      <c r="AD10" s="228"/>
      <c r="AE10" s="228"/>
      <c r="AF10" s="228"/>
      <c r="AG10" s="228"/>
      <c r="AH10" s="228"/>
      <c r="AI10" s="210"/>
    </row>
    <row r="11" spans="1:35" ht="15" customHeight="1">
      <c r="A11" s="50"/>
      <c r="B11" s="51"/>
      <c r="C11" s="235" t="s">
        <v>37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115"/>
      <c r="Q11" s="67"/>
      <c r="R11" s="33"/>
      <c r="S11" s="233" t="s">
        <v>37</v>
      </c>
      <c r="T11" s="233"/>
      <c r="U11" s="233"/>
      <c r="V11" s="233"/>
      <c r="W11" s="233"/>
      <c r="X11" s="233"/>
      <c r="Y11" s="233"/>
      <c r="Z11" s="233"/>
      <c r="AA11" s="233"/>
      <c r="AB11" s="25"/>
      <c r="AC11" s="131"/>
      <c r="AD11" s="105"/>
      <c r="AE11" s="105"/>
      <c r="AF11" s="105"/>
      <c r="AG11" s="105"/>
      <c r="AH11" s="105"/>
      <c r="AI11" s="67"/>
    </row>
    <row r="12" spans="1:35" s="75" customFormat="1" ht="15" customHeight="1">
      <c r="A12" s="72"/>
      <c r="B12" s="69">
        <f>Апр!B47</f>
        <v>0</v>
      </c>
      <c r="C12" s="203">
        <v>0</v>
      </c>
      <c r="D12" s="203">
        <v>0</v>
      </c>
      <c r="E12" s="203">
        <v>0</v>
      </c>
      <c r="F12" s="203">
        <v>0</v>
      </c>
      <c r="G12" s="203">
        <v>0</v>
      </c>
      <c r="H12" s="203">
        <v>0</v>
      </c>
      <c r="I12" s="203">
        <v>0</v>
      </c>
      <c r="J12" s="203">
        <v>0</v>
      </c>
      <c r="K12" s="203">
        <v>0</v>
      </c>
      <c r="L12" s="203">
        <v>0</v>
      </c>
      <c r="M12" s="203">
        <v>0</v>
      </c>
      <c r="N12" s="203">
        <v>0</v>
      </c>
      <c r="O12" s="203">
        <v>0</v>
      </c>
      <c r="P12" s="122">
        <f>O12+N12+M12+L12+K12+J12+I12+H12+G12+F12+E12+D12+C12</f>
        <v>0</v>
      </c>
      <c r="Q12" s="74"/>
      <c r="R12" s="70">
        <f>Апр!R47</f>
        <v>0</v>
      </c>
      <c r="S12" s="76">
        <f>Апр!S46</f>
        <v>0</v>
      </c>
      <c r="T12" s="76">
        <f>Апр!T46</f>
        <v>0</v>
      </c>
      <c r="U12" s="76">
        <f>Апр!U46</f>
        <v>0</v>
      </c>
      <c r="V12" s="76">
        <f>Апр!V46</f>
        <v>0</v>
      </c>
      <c r="W12" s="76">
        <f>Апр!W46</f>
        <v>0</v>
      </c>
      <c r="X12" s="76">
        <f>Апр!X46</f>
        <v>0</v>
      </c>
      <c r="Y12" s="76">
        <f>Апр!Y46</f>
        <v>0</v>
      </c>
      <c r="Z12" s="76">
        <f>Апр!Z46</f>
        <v>0</v>
      </c>
      <c r="AA12" s="76">
        <f>Апр!AA46</f>
        <v>0</v>
      </c>
      <c r="AB12" s="76">
        <f>Апр!AB46</f>
        <v>0</v>
      </c>
      <c r="AC12" s="135">
        <f>SUM(S12:AB12)</f>
        <v>0</v>
      </c>
      <c r="AD12" s="106">
        <f>Апр!AD46</f>
        <v>0</v>
      </c>
      <c r="AE12" s="106">
        <f>Апр!AE46</f>
        <v>0</v>
      </c>
      <c r="AF12" s="106">
        <f>Апр!AF46</f>
        <v>0</v>
      </c>
      <c r="AG12" s="106">
        <f>Апр!AG46</f>
        <v>0</v>
      </c>
      <c r="AH12" s="138">
        <f>Апр!AH46</f>
        <v>0</v>
      </c>
      <c r="AI12" s="38"/>
    </row>
    <row r="13" spans="1:35" ht="15" customHeight="1">
      <c r="A13" s="32">
        <v>1</v>
      </c>
      <c r="B13" s="88">
        <f>C13+D13+E13+F13+G13+H13+I13+J13+K13+L13+M13+N13+O13</f>
        <v>0</v>
      </c>
      <c r="C13" s="82"/>
      <c r="D13" s="83"/>
      <c r="E13" s="82"/>
      <c r="F13" s="83"/>
      <c r="G13" s="82"/>
      <c r="H13" s="83"/>
      <c r="I13" s="82"/>
      <c r="J13" s="83"/>
      <c r="K13" s="77"/>
      <c r="L13" s="82"/>
      <c r="M13" s="83"/>
      <c r="N13" s="35"/>
      <c r="O13" s="35"/>
      <c r="P13" s="77"/>
      <c r="Q13" s="32">
        <v>1</v>
      </c>
      <c r="R13" s="35">
        <f>SUM(S13:AA13)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131">
        <f>S13+T13+U13+V13+W13+X13+Y13+Z13+AA13+AB13</f>
        <v>0</v>
      </c>
      <c r="AD13" s="105"/>
      <c r="AE13" s="105"/>
      <c r="AF13" s="105"/>
      <c r="AG13" s="105"/>
      <c r="AH13" s="131">
        <f>AD13+AE13+AF13+AG13</f>
        <v>0</v>
      </c>
      <c r="AI13" s="32">
        <v>1</v>
      </c>
    </row>
    <row r="14" spans="1:35" ht="15" customHeight="1">
      <c r="A14" s="32">
        <v>2</v>
      </c>
      <c r="B14" s="88">
        <f aca="true" t="shared" si="0" ref="B14:B43">C14+D14+E14+F14+G14+H14+I14+J14+K14+L14+M14+N14+O14</f>
        <v>0</v>
      </c>
      <c r="C14" s="82"/>
      <c r="D14" s="83"/>
      <c r="E14" s="82"/>
      <c r="F14" s="83"/>
      <c r="G14" s="82"/>
      <c r="H14" s="83"/>
      <c r="I14" s="82"/>
      <c r="J14" s="83"/>
      <c r="K14" s="77"/>
      <c r="L14" s="82"/>
      <c r="M14" s="83"/>
      <c r="N14" s="35"/>
      <c r="O14" s="35"/>
      <c r="P14" s="77"/>
      <c r="Q14" s="32">
        <v>2</v>
      </c>
      <c r="R14" s="35">
        <f aca="true" t="shared" si="1" ref="R14:R43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1">
        <f aca="true" t="shared" si="2" ref="AC14:AC43">S14+T14+U14+V14+W14+X14+Y14+Z14+AA14+AB14</f>
        <v>0</v>
      </c>
      <c r="AD14" s="105">
        <v>0</v>
      </c>
      <c r="AE14" s="105"/>
      <c r="AF14" s="105"/>
      <c r="AG14" s="105"/>
      <c r="AH14" s="131">
        <f aca="true" t="shared" si="3" ref="AH14:AH43">AD14+AE14+AF14+AG14</f>
        <v>0</v>
      </c>
      <c r="AI14" s="32">
        <v>2</v>
      </c>
    </row>
    <row r="15" spans="1:35" ht="15" customHeight="1">
      <c r="A15" s="32">
        <v>3</v>
      </c>
      <c r="B15" s="88">
        <f t="shared" si="0"/>
        <v>0</v>
      </c>
      <c r="C15" s="82"/>
      <c r="D15" s="83"/>
      <c r="E15" s="82"/>
      <c r="F15" s="83"/>
      <c r="G15" s="82"/>
      <c r="H15" s="83"/>
      <c r="I15" s="82"/>
      <c r="J15" s="83"/>
      <c r="K15" s="77"/>
      <c r="L15" s="82"/>
      <c r="M15" s="83"/>
      <c r="N15" s="35"/>
      <c r="O15" s="35"/>
      <c r="P15" s="77"/>
      <c r="Q15" s="32">
        <v>3</v>
      </c>
      <c r="R15" s="35">
        <f t="shared" si="1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31">
        <f t="shared" si="2"/>
        <v>0</v>
      </c>
      <c r="AD15" s="105"/>
      <c r="AE15" s="105"/>
      <c r="AF15" s="105"/>
      <c r="AG15" s="105"/>
      <c r="AH15" s="131">
        <f t="shared" si="3"/>
        <v>0</v>
      </c>
      <c r="AI15" s="32">
        <v>3</v>
      </c>
    </row>
    <row r="16" spans="1:35" ht="15" customHeight="1">
      <c r="A16" s="32">
        <v>4</v>
      </c>
      <c r="B16" s="88">
        <f t="shared" si="0"/>
        <v>0</v>
      </c>
      <c r="C16" s="82"/>
      <c r="D16" s="83"/>
      <c r="E16" s="82"/>
      <c r="F16" s="83"/>
      <c r="G16" s="82"/>
      <c r="H16" s="83"/>
      <c r="I16" s="82"/>
      <c r="J16" s="83"/>
      <c r="K16" s="77"/>
      <c r="L16" s="82"/>
      <c r="M16" s="83"/>
      <c r="N16" s="35"/>
      <c r="O16" s="35"/>
      <c r="P16" s="77"/>
      <c r="Q16" s="32">
        <v>4</v>
      </c>
      <c r="R16" s="35">
        <f t="shared" si="1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1">
        <f t="shared" si="2"/>
        <v>0</v>
      </c>
      <c r="AD16" s="105"/>
      <c r="AE16" s="105"/>
      <c r="AF16" s="105"/>
      <c r="AG16" s="105"/>
      <c r="AH16" s="131">
        <f t="shared" si="3"/>
        <v>0</v>
      </c>
      <c r="AI16" s="32">
        <v>4</v>
      </c>
    </row>
    <row r="17" spans="1:35" ht="15" customHeight="1">
      <c r="A17" s="32">
        <v>5</v>
      </c>
      <c r="B17" s="88">
        <f t="shared" si="0"/>
        <v>0</v>
      </c>
      <c r="C17" s="82"/>
      <c r="D17" s="83"/>
      <c r="E17" s="82"/>
      <c r="F17" s="83"/>
      <c r="G17" s="82"/>
      <c r="H17" s="83"/>
      <c r="I17" s="82"/>
      <c r="J17" s="83"/>
      <c r="K17" s="77"/>
      <c r="L17" s="82"/>
      <c r="M17" s="83"/>
      <c r="N17" s="35"/>
      <c r="O17" s="35"/>
      <c r="P17" s="77"/>
      <c r="Q17" s="32">
        <v>5</v>
      </c>
      <c r="R17" s="35">
        <f t="shared" si="1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1">
        <f t="shared" si="2"/>
        <v>0</v>
      </c>
      <c r="AD17" s="105"/>
      <c r="AE17" s="105"/>
      <c r="AF17" s="105"/>
      <c r="AG17" s="105"/>
      <c r="AH17" s="131">
        <f t="shared" si="3"/>
        <v>0</v>
      </c>
      <c r="AI17" s="32">
        <v>5</v>
      </c>
    </row>
    <row r="18" spans="1:35" ht="15" customHeight="1">
      <c r="A18" s="32">
        <v>6</v>
      </c>
      <c r="B18" s="88">
        <f t="shared" si="0"/>
        <v>0</v>
      </c>
      <c r="C18" s="82"/>
      <c r="D18" s="83"/>
      <c r="E18" s="82"/>
      <c r="F18" s="83"/>
      <c r="G18" s="82"/>
      <c r="H18" s="83"/>
      <c r="I18" s="82"/>
      <c r="J18" s="83"/>
      <c r="K18" s="77"/>
      <c r="L18" s="82"/>
      <c r="M18" s="83"/>
      <c r="N18" s="35"/>
      <c r="O18" s="35"/>
      <c r="P18" s="77"/>
      <c r="Q18" s="32">
        <v>6</v>
      </c>
      <c r="R18" s="35">
        <f t="shared" si="1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1">
        <f t="shared" si="2"/>
        <v>0</v>
      </c>
      <c r="AD18" s="105"/>
      <c r="AE18" s="105"/>
      <c r="AF18" s="105"/>
      <c r="AG18" s="105"/>
      <c r="AH18" s="131">
        <f t="shared" si="3"/>
        <v>0</v>
      </c>
      <c r="AI18" s="32">
        <v>6</v>
      </c>
    </row>
    <row r="19" spans="1:35" ht="15" customHeight="1">
      <c r="A19" s="32">
        <v>7</v>
      </c>
      <c r="B19" s="88">
        <f t="shared" si="0"/>
        <v>0</v>
      </c>
      <c r="C19" s="82"/>
      <c r="D19" s="83"/>
      <c r="E19" s="82"/>
      <c r="F19" s="83"/>
      <c r="G19" s="82"/>
      <c r="H19" s="83"/>
      <c r="I19" s="82"/>
      <c r="J19" s="83"/>
      <c r="K19" s="77"/>
      <c r="L19" s="82"/>
      <c r="M19" s="83"/>
      <c r="N19" s="35"/>
      <c r="O19" s="35"/>
      <c r="P19" s="77"/>
      <c r="Q19" s="32">
        <v>7</v>
      </c>
      <c r="R19" s="35">
        <f t="shared" si="1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131">
        <f t="shared" si="2"/>
        <v>0</v>
      </c>
      <c r="AD19" s="105"/>
      <c r="AE19" s="105"/>
      <c r="AF19" s="105"/>
      <c r="AG19" s="105"/>
      <c r="AH19" s="131">
        <f t="shared" si="3"/>
        <v>0</v>
      </c>
      <c r="AI19" s="32">
        <v>7</v>
      </c>
    </row>
    <row r="20" spans="1:35" ht="15" customHeight="1">
      <c r="A20" s="32">
        <v>8</v>
      </c>
      <c r="B20" s="88">
        <f t="shared" si="0"/>
        <v>0</v>
      </c>
      <c r="C20" s="82"/>
      <c r="D20" s="83"/>
      <c r="E20" s="82"/>
      <c r="F20" s="83"/>
      <c r="G20" s="82"/>
      <c r="H20" s="83"/>
      <c r="I20" s="82"/>
      <c r="J20" s="83"/>
      <c r="K20" s="77"/>
      <c r="L20" s="82"/>
      <c r="M20" s="83"/>
      <c r="N20" s="35"/>
      <c r="O20" s="35"/>
      <c r="P20" s="77"/>
      <c r="Q20" s="32">
        <v>8</v>
      </c>
      <c r="R20" s="35">
        <f t="shared" si="1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1">
        <f t="shared" si="2"/>
        <v>0</v>
      </c>
      <c r="AD20" s="105"/>
      <c r="AE20" s="105"/>
      <c r="AF20" s="105"/>
      <c r="AG20" s="105"/>
      <c r="AH20" s="131">
        <f t="shared" si="3"/>
        <v>0</v>
      </c>
      <c r="AI20" s="32">
        <v>8</v>
      </c>
    </row>
    <row r="21" spans="1:35" ht="15" customHeight="1">
      <c r="A21" s="32">
        <v>9</v>
      </c>
      <c r="B21" s="88">
        <f t="shared" si="0"/>
        <v>0</v>
      </c>
      <c r="C21" s="82"/>
      <c r="D21" s="83"/>
      <c r="E21" s="82"/>
      <c r="F21" s="83"/>
      <c r="G21" s="82"/>
      <c r="H21" s="83"/>
      <c r="I21" s="82"/>
      <c r="J21" s="83"/>
      <c r="K21" s="77"/>
      <c r="L21" s="82"/>
      <c r="M21" s="83"/>
      <c r="N21" s="35"/>
      <c r="O21" s="35"/>
      <c r="P21" s="77"/>
      <c r="Q21" s="32">
        <v>9</v>
      </c>
      <c r="R21" s="35">
        <f t="shared" si="1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1">
        <f t="shared" si="2"/>
        <v>0</v>
      </c>
      <c r="AD21" s="105"/>
      <c r="AE21" s="105"/>
      <c r="AF21" s="105"/>
      <c r="AG21" s="105"/>
      <c r="AH21" s="131">
        <f t="shared" si="3"/>
        <v>0</v>
      </c>
      <c r="AI21" s="32">
        <v>9</v>
      </c>
    </row>
    <row r="22" spans="1:35" ht="15" customHeight="1">
      <c r="A22" s="32">
        <v>10</v>
      </c>
      <c r="B22" s="88">
        <f t="shared" si="0"/>
        <v>0</v>
      </c>
      <c r="C22" s="82"/>
      <c r="D22" s="83"/>
      <c r="E22" s="82"/>
      <c r="F22" s="83"/>
      <c r="G22" s="82"/>
      <c r="H22" s="83"/>
      <c r="I22" s="82"/>
      <c r="J22" s="83"/>
      <c r="K22" s="77"/>
      <c r="L22" s="82"/>
      <c r="M22" s="83"/>
      <c r="N22" s="35"/>
      <c r="O22" s="35"/>
      <c r="P22" s="77"/>
      <c r="Q22" s="32">
        <v>10</v>
      </c>
      <c r="R22" s="35">
        <f t="shared" si="1"/>
        <v>0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31">
        <f t="shared" si="2"/>
        <v>0</v>
      </c>
      <c r="AD22" s="105"/>
      <c r="AE22" s="105"/>
      <c r="AF22" s="105"/>
      <c r="AG22" s="105"/>
      <c r="AH22" s="131">
        <f t="shared" si="3"/>
        <v>0</v>
      </c>
      <c r="AI22" s="32">
        <v>10</v>
      </c>
    </row>
    <row r="23" spans="1:35" ht="15" customHeight="1">
      <c r="A23" s="32">
        <v>11</v>
      </c>
      <c r="B23" s="88">
        <f t="shared" si="0"/>
        <v>0</v>
      </c>
      <c r="C23" s="82"/>
      <c r="D23" s="83"/>
      <c r="E23" s="82"/>
      <c r="F23" s="83"/>
      <c r="G23" s="82"/>
      <c r="H23" s="83"/>
      <c r="I23" s="82"/>
      <c r="J23" s="83"/>
      <c r="K23" s="77"/>
      <c r="L23" s="82"/>
      <c r="M23" s="83"/>
      <c r="N23" s="35"/>
      <c r="O23" s="35"/>
      <c r="P23" s="77"/>
      <c r="Q23" s="32">
        <v>11</v>
      </c>
      <c r="R23" s="35">
        <f t="shared" si="1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1">
        <f t="shared" si="2"/>
        <v>0</v>
      </c>
      <c r="AD23" s="105"/>
      <c r="AE23" s="105"/>
      <c r="AF23" s="105"/>
      <c r="AG23" s="105"/>
      <c r="AH23" s="131">
        <f t="shared" si="3"/>
        <v>0</v>
      </c>
      <c r="AI23" s="32">
        <v>11</v>
      </c>
    </row>
    <row r="24" spans="1:35" ht="15" customHeight="1">
      <c r="A24" s="32">
        <v>12</v>
      </c>
      <c r="B24" s="88">
        <f t="shared" si="0"/>
        <v>0</v>
      </c>
      <c r="C24" s="82"/>
      <c r="D24" s="83"/>
      <c r="E24" s="82"/>
      <c r="F24" s="83"/>
      <c r="G24" s="82"/>
      <c r="H24" s="83"/>
      <c r="I24" s="82"/>
      <c r="J24" s="83"/>
      <c r="K24" s="77"/>
      <c r="L24" s="82"/>
      <c r="M24" s="83"/>
      <c r="N24" s="35"/>
      <c r="O24" s="35"/>
      <c r="P24" s="77"/>
      <c r="Q24" s="32">
        <v>12</v>
      </c>
      <c r="R24" s="35">
        <f t="shared" si="1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1">
        <f t="shared" si="2"/>
        <v>0</v>
      </c>
      <c r="AD24" s="105"/>
      <c r="AE24" s="105"/>
      <c r="AF24" s="105"/>
      <c r="AG24" s="105"/>
      <c r="AH24" s="131">
        <f t="shared" si="3"/>
        <v>0</v>
      </c>
      <c r="AI24" s="32">
        <v>12</v>
      </c>
    </row>
    <row r="25" spans="1:35" ht="15" customHeight="1">
      <c r="A25" s="32">
        <v>13</v>
      </c>
      <c r="B25" s="88">
        <f t="shared" si="0"/>
        <v>0</v>
      </c>
      <c r="C25" s="82"/>
      <c r="D25" s="83"/>
      <c r="E25" s="82"/>
      <c r="F25" s="83"/>
      <c r="G25" s="82"/>
      <c r="H25" s="83"/>
      <c r="I25" s="82"/>
      <c r="J25" s="83"/>
      <c r="K25" s="77"/>
      <c r="L25" s="82"/>
      <c r="M25" s="83"/>
      <c r="N25" s="35"/>
      <c r="O25" s="35"/>
      <c r="P25" s="77"/>
      <c r="Q25" s="32">
        <v>13</v>
      </c>
      <c r="R25" s="35">
        <f t="shared" si="1"/>
        <v>0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1">
        <f t="shared" si="2"/>
        <v>0</v>
      </c>
      <c r="AD25" s="105"/>
      <c r="AE25" s="105"/>
      <c r="AF25" s="105"/>
      <c r="AG25" s="105"/>
      <c r="AH25" s="131">
        <f t="shared" si="3"/>
        <v>0</v>
      </c>
      <c r="AI25" s="32">
        <v>13</v>
      </c>
    </row>
    <row r="26" spans="1:35" ht="15" customHeight="1">
      <c r="A26" s="32">
        <v>14</v>
      </c>
      <c r="B26" s="88">
        <f t="shared" si="0"/>
        <v>0</v>
      </c>
      <c r="C26" s="82"/>
      <c r="D26" s="83"/>
      <c r="E26" s="82"/>
      <c r="F26" s="83"/>
      <c r="G26" s="82"/>
      <c r="H26" s="83"/>
      <c r="I26" s="82"/>
      <c r="J26" s="83"/>
      <c r="K26" s="77"/>
      <c r="L26" s="82"/>
      <c r="M26" s="83"/>
      <c r="N26" s="35"/>
      <c r="O26" s="35"/>
      <c r="P26" s="77"/>
      <c r="Q26" s="32">
        <v>14</v>
      </c>
      <c r="R26" s="35">
        <f t="shared" si="1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131">
        <f t="shared" si="2"/>
        <v>0</v>
      </c>
      <c r="AD26" s="105"/>
      <c r="AE26" s="105"/>
      <c r="AF26" s="105"/>
      <c r="AG26" s="105"/>
      <c r="AH26" s="131">
        <f t="shared" si="3"/>
        <v>0</v>
      </c>
      <c r="AI26" s="32">
        <v>14</v>
      </c>
    </row>
    <row r="27" spans="1:35" ht="15" customHeight="1">
      <c r="A27" s="32">
        <v>15</v>
      </c>
      <c r="B27" s="88">
        <f t="shared" si="0"/>
        <v>0</v>
      </c>
      <c r="C27" s="82"/>
      <c r="D27" s="83"/>
      <c r="E27" s="82"/>
      <c r="F27" s="83"/>
      <c r="G27" s="82"/>
      <c r="H27" s="83"/>
      <c r="I27" s="82"/>
      <c r="J27" s="83"/>
      <c r="K27" s="77"/>
      <c r="L27" s="82"/>
      <c r="M27" s="83"/>
      <c r="N27" s="35"/>
      <c r="O27" s="35"/>
      <c r="P27" s="77"/>
      <c r="Q27" s="32">
        <v>15</v>
      </c>
      <c r="R27" s="35">
        <f t="shared" si="1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1">
        <f t="shared" si="2"/>
        <v>0</v>
      </c>
      <c r="AD27" s="105"/>
      <c r="AE27" s="105"/>
      <c r="AF27" s="105"/>
      <c r="AG27" s="105"/>
      <c r="AH27" s="131">
        <f t="shared" si="3"/>
        <v>0</v>
      </c>
      <c r="AI27" s="32">
        <v>15</v>
      </c>
    </row>
    <row r="28" spans="1:35" ht="15" customHeight="1">
      <c r="A28" s="32">
        <v>16</v>
      </c>
      <c r="B28" s="88">
        <f t="shared" si="0"/>
        <v>0</v>
      </c>
      <c r="C28" s="82"/>
      <c r="D28" s="83"/>
      <c r="E28" s="82"/>
      <c r="F28" s="83"/>
      <c r="G28" s="82"/>
      <c r="H28" s="83"/>
      <c r="I28" s="82"/>
      <c r="J28" s="83"/>
      <c r="K28" s="77"/>
      <c r="L28" s="82"/>
      <c r="M28" s="83"/>
      <c r="N28" s="35"/>
      <c r="O28" s="35"/>
      <c r="P28" s="77"/>
      <c r="Q28" s="32">
        <v>16</v>
      </c>
      <c r="R28" s="35">
        <f t="shared" si="1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1">
        <f t="shared" si="2"/>
        <v>0</v>
      </c>
      <c r="AD28" s="105"/>
      <c r="AE28" s="105"/>
      <c r="AF28" s="105"/>
      <c r="AG28" s="105"/>
      <c r="AH28" s="131">
        <f t="shared" si="3"/>
        <v>0</v>
      </c>
      <c r="AI28" s="32">
        <v>16</v>
      </c>
    </row>
    <row r="29" spans="1:35" ht="15" customHeight="1">
      <c r="A29" s="32">
        <v>17</v>
      </c>
      <c r="B29" s="88">
        <f t="shared" si="0"/>
        <v>0</v>
      </c>
      <c r="C29" s="82"/>
      <c r="D29" s="83"/>
      <c r="E29" s="82"/>
      <c r="F29" s="83"/>
      <c r="G29" s="82"/>
      <c r="H29" s="83"/>
      <c r="I29" s="82"/>
      <c r="J29" s="83"/>
      <c r="K29" s="77"/>
      <c r="L29" s="82"/>
      <c r="M29" s="83"/>
      <c r="N29" s="35"/>
      <c r="O29" s="35"/>
      <c r="P29" s="77"/>
      <c r="Q29" s="32">
        <v>17</v>
      </c>
      <c r="R29" s="35">
        <f t="shared" si="1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1">
        <f t="shared" si="2"/>
        <v>0</v>
      </c>
      <c r="AD29" s="105"/>
      <c r="AE29" s="105"/>
      <c r="AF29" s="105"/>
      <c r="AG29" s="105"/>
      <c r="AH29" s="131">
        <f t="shared" si="3"/>
        <v>0</v>
      </c>
      <c r="AI29" s="32">
        <v>17</v>
      </c>
    </row>
    <row r="30" spans="1:35" ht="15" customHeight="1">
      <c r="A30" s="32">
        <v>18</v>
      </c>
      <c r="B30" s="88">
        <f t="shared" si="0"/>
        <v>0</v>
      </c>
      <c r="C30" s="82"/>
      <c r="D30" s="83"/>
      <c r="E30" s="82"/>
      <c r="F30" s="83"/>
      <c r="G30" s="82"/>
      <c r="H30" s="83"/>
      <c r="I30" s="82"/>
      <c r="J30" s="83"/>
      <c r="K30" s="77"/>
      <c r="L30" s="82"/>
      <c r="M30" s="83"/>
      <c r="N30" s="35"/>
      <c r="O30" s="35"/>
      <c r="P30" s="77"/>
      <c r="Q30" s="32">
        <v>18</v>
      </c>
      <c r="R30" s="35">
        <f t="shared" si="1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131">
        <f t="shared" si="2"/>
        <v>0</v>
      </c>
      <c r="AD30" s="105"/>
      <c r="AE30" s="105"/>
      <c r="AF30" s="105"/>
      <c r="AG30" s="105"/>
      <c r="AH30" s="131">
        <f t="shared" si="3"/>
        <v>0</v>
      </c>
      <c r="AI30" s="32">
        <v>18</v>
      </c>
    </row>
    <row r="31" spans="1:35" ht="15" customHeight="1">
      <c r="A31" s="32">
        <v>19</v>
      </c>
      <c r="B31" s="88">
        <f t="shared" si="0"/>
        <v>0</v>
      </c>
      <c r="C31" s="82"/>
      <c r="D31" s="83"/>
      <c r="E31" s="82"/>
      <c r="F31" s="83"/>
      <c r="G31" s="82"/>
      <c r="H31" s="83"/>
      <c r="I31" s="82"/>
      <c r="J31" s="83"/>
      <c r="K31" s="77"/>
      <c r="L31" s="82"/>
      <c r="M31" s="83"/>
      <c r="N31" s="35"/>
      <c r="O31" s="35"/>
      <c r="P31" s="77"/>
      <c r="Q31" s="32">
        <v>19</v>
      </c>
      <c r="R31" s="35">
        <f t="shared" si="1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1">
        <f t="shared" si="2"/>
        <v>0</v>
      </c>
      <c r="AD31" s="105"/>
      <c r="AE31" s="105"/>
      <c r="AF31" s="105"/>
      <c r="AG31" s="105"/>
      <c r="AH31" s="131">
        <f t="shared" si="3"/>
        <v>0</v>
      </c>
      <c r="AI31" s="32">
        <v>19</v>
      </c>
    </row>
    <row r="32" spans="1:35" ht="15" customHeight="1">
      <c r="A32" s="32">
        <v>20</v>
      </c>
      <c r="B32" s="88">
        <f t="shared" si="0"/>
        <v>0</v>
      </c>
      <c r="C32" s="82"/>
      <c r="D32" s="83"/>
      <c r="E32" s="82"/>
      <c r="F32" s="83"/>
      <c r="G32" s="82"/>
      <c r="H32" s="83"/>
      <c r="I32" s="82"/>
      <c r="J32" s="83"/>
      <c r="K32" s="77"/>
      <c r="L32" s="82"/>
      <c r="M32" s="83"/>
      <c r="N32" s="35"/>
      <c r="O32" s="35"/>
      <c r="P32" s="77"/>
      <c r="Q32" s="32">
        <v>20</v>
      </c>
      <c r="R32" s="35">
        <f t="shared" si="1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1">
        <f t="shared" si="2"/>
        <v>0</v>
      </c>
      <c r="AD32" s="105"/>
      <c r="AE32" s="105"/>
      <c r="AF32" s="105"/>
      <c r="AG32" s="105"/>
      <c r="AH32" s="131">
        <f t="shared" si="3"/>
        <v>0</v>
      </c>
      <c r="AI32" s="32">
        <v>20</v>
      </c>
    </row>
    <row r="33" spans="1:35" ht="15" customHeight="1">
      <c r="A33" s="32">
        <v>21</v>
      </c>
      <c r="B33" s="88">
        <f t="shared" si="0"/>
        <v>0</v>
      </c>
      <c r="C33" s="82"/>
      <c r="D33" s="83"/>
      <c r="E33" s="82"/>
      <c r="F33" s="83"/>
      <c r="G33" s="82"/>
      <c r="H33" s="83"/>
      <c r="I33" s="82"/>
      <c r="J33" s="83"/>
      <c r="K33" s="77"/>
      <c r="L33" s="82"/>
      <c r="M33" s="83"/>
      <c r="N33" s="35"/>
      <c r="O33" s="35"/>
      <c r="P33" s="77"/>
      <c r="Q33" s="32">
        <v>21</v>
      </c>
      <c r="R33" s="35">
        <f t="shared" si="1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1">
        <f t="shared" si="2"/>
        <v>0</v>
      </c>
      <c r="AD33" s="105"/>
      <c r="AE33" s="105"/>
      <c r="AF33" s="105"/>
      <c r="AG33" s="105"/>
      <c r="AH33" s="131">
        <f t="shared" si="3"/>
        <v>0</v>
      </c>
      <c r="AI33" s="32">
        <v>21</v>
      </c>
    </row>
    <row r="34" spans="1:35" ht="15" customHeight="1">
      <c r="A34" s="32">
        <v>22</v>
      </c>
      <c r="B34" s="88">
        <f t="shared" si="0"/>
        <v>0</v>
      </c>
      <c r="C34" s="82"/>
      <c r="D34" s="83"/>
      <c r="E34" s="82"/>
      <c r="F34" s="83"/>
      <c r="G34" s="82"/>
      <c r="H34" s="83"/>
      <c r="I34" s="82"/>
      <c r="J34" s="83"/>
      <c r="K34" s="77"/>
      <c r="L34" s="82"/>
      <c r="M34" s="83"/>
      <c r="N34" s="35"/>
      <c r="O34" s="35"/>
      <c r="P34" s="77"/>
      <c r="Q34" s="32">
        <v>22</v>
      </c>
      <c r="R34" s="35">
        <f t="shared" si="1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1">
        <f t="shared" si="2"/>
        <v>0</v>
      </c>
      <c r="AD34" s="105"/>
      <c r="AE34" s="105"/>
      <c r="AF34" s="105"/>
      <c r="AG34" s="105"/>
      <c r="AH34" s="131">
        <f t="shared" si="3"/>
        <v>0</v>
      </c>
      <c r="AI34" s="32">
        <v>22</v>
      </c>
    </row>
    <row r="35" spans="1:35" ht="15" customHeight="1">
      <c r="A35" s="32">
        <v>23</v>
      </c>
      <c r="B35" s="88">
        <f t="shared" si="0"/>
        <v>0</v>
      </c>
      <c r="C35" s="82"/>
      <c r="D35" s="83"/>
      <c r="E35" s="82"/>
      <c r="F35" s="83"/>
      <c r="G35" s="82"/>
      <c r="H35" s="83"/>
      <c r="I35" s="82"/>
      <c r="J35" s="83"/>
      <c r="K35" s="77"/>
      <c r="L35" s="82"/>
      <c r="M35" s="83"/>
      <c r="N35" s="35"/>
      <c r="O35" s="35"/>
      <c r="P35" s="77"/>
      <c r="Q35" s="32">
        <v>23</v>
      </c>
      <c r="R35" s="35">
        <f t="shared" si="1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1">
        <f t="shared" si="2"/>
        <v>0</v>
      </c>
      <c r="AD35" s="105"/>
      <c r="AE35" s="105"/>
      <c r="AF35" s="105"/>
      <c r="AG35" s="105"/>
      <c r="AH35" s="131">
        <f t="shared" si="3"/>
        <v>0</v>
      </c>
      <c r="AI35" s="32">
        <v>23</v>
      </c>
    </row>
    <row r="36" spans="1:35" ht="15" customHeight="1">
      <c r="A36" s="32">
        <v>24</v>
      </c>
      <c r="B36" s="88">
        <f t="shared" si="0"/>
        <v>0</v>
      </c>
      <c r="C36" s="82"/>
      <c r="D36" s="83"/>
      <c r="E36" s="82"/>
      <c r="F36" s="83"/>
      <c r="G36" s="82"/>
      <c r="H36" s="83"/>
      <c r="I36" s="82"/>
      <c r="J36" s="83"/>
      <c r="K36" s="77"/>
      <c r="L36" s="82"/>
      <c r="M36" s="83"/>
      <c r="N36" s="35"/>
      <c r="O36" s="35"/>
      <c r="P36" s="77"/>
      <c r="Q36" s="32">
        <v>24</v>
      </c>
      <c r="R36" s="35">
        <f t="shared" si="1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1">
        <f t="shared" si="2"/>
        <v>0</v>
      </c>
      <c r="AD36" s="105"/>
      <c r="AE36" s="105"/>
      <c r="AF36" s="105"/>
      <c r="AG36" s="105"/>
      <c r="AH36" s="131">
        <f t="shared" si="3"/>
        <v>0</v>
      </c>
      <c r="AI36" s="32">
        <v>24</v>
      </c>
    </row>
    <row r="37" spans="1:35" ht="15" customHeight="1">
      <c r="A37" s="32">
        <v>25</v>
      </c>
      <c r="B37" s="88">
        <f t="shared" si="0"/>
        <v>0</v>
      </c>
      <c r="C37" s="82"/>
      <c r="D37" s="83"/>
      <c r="E37" s="82"/>
      <c r="F37" s="83"/>
      <c r="G37" s="82"/>
      <c r="H37" s="83"/>
      <c r="I37" s="82"/>
      <c r="J37" s="83"/>
      <c r="K37" s="77"/>
      <c r="L37" s="82"/>
      <c r="M37" s="83"/>
      <c r="N37" s="35"/>
      <c r="O37" s="35"/>
      <c r="P37" s="77"/>
      <c r="Q37" s="32">
        <v>25</v>
      </c>
      <c r="R37" s="35">
        <f t="shared" si="1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1">
        <f t="shared" si="2"/>
        <v>0</v>
      </c>
      <c r="AD37" s="105"/>
      <c r="AE37" s="105"/>
      <c r="AF37" s="105"/>
      <c r="AG37" s="105"/>
      <c r="AH37" s="131">
        <f t="shared" si="3"/>
        <v>0</v>
      </c>
      <c r="AI37" s="32">
        <v>25</v>
      </c>
    </row>
    <row r="38" spans="1:35" ht="15" customHeight="1">
      <c r="A38" s="32">
        <v>26</v>
      </c>
      <c r="B38" s="88">
        <f t="shared" si="0"/>
        <v>0</v>
      </c>
      <c r="C38" s="82"/>
      <c r="D38" s="83"/>
      <c r="E38" s="82"/>
      <c r="F38" s="83"/>
      <c r="G38" s="82"/>
      <c r="H38" s="83"/>
      <c r="I38" s="82"/>
      <c r="J38" s="83"/>
      <c r="K38" s="77"/>
      <c r="L38" s="82"/>
      <c r="M38" s="83"/>
      <c r="N38" s="35"/>
      <c r="O38" s="35"/>
      <c r="P38" s="77"/>
      <c r="Q38" s="32">
        <v>26</v>
      </c>
      <c r="R38" s="35">
        <f t="shared" si="1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1">
        <f t="shared" si="2"/>
        <v>0</v>
      </c>
      <c r="AD38" s="105"/>
      <c r="AE38" s="105"/>
      <c r="AF38" s="105"/>
      <c r="AG38" s="105"/>
      <c r="AH38" s="131">
        <f t="shared" si="3"/>
        <v>0</v>
      </c>
      <c r="AI38" s="32">
        <v>26</v>
      </c>
    </row>
    <row r="39" spans="1:35" ht="15" customHeight="1">
      <c r="A39" s="32">
        <v>27</v>
      </c>
      <c r="B39" s="88">
        <f t="shared" si="0"/>
        <v>0</v>
      </c>
      <c r="C39" s="82"/>
      <c r="D39" s="83"/>
      <c r="E39" s="82"/>
      <c r="F39" s="83"/>
      <c r="G39" s="82"/>
      <c r="H39" s="83"/>
      <c r="I39" s="82"/>
      <c r="J39" s="83"/>
      <c r="K39" s="77"/>
      <c r="L39" s="82"/>
      <c r="M39" s="83"/>
      <c r="N39" s="35"/>
      <c r="O39" s="35"/>
      <c r="P39" s="77"/>
      <c r="Q39" s="32">
        <v>27</v>
      </c>
      <c r="R39" s="35">
        <f t="shared" si="1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1">
        <f t="shared" si="2"/>
        <v>0</v>
      </c>
      <c r="AD39" s="105"/>
      <c r="AE39" s="105"/>
      <c r="AF39" s="105"/>
      <c r="AG39" s="105"/>
      <c r="AH39" s="131">
        <f t="shared" si="3"/>
        <v>0</v>
      </c>
      <c r="AI39" s="32">
        <v>27</v>
      </c>
    </row>
    <row r="40" spans="1:35" ht="15" customHeight="1">
      <c r="A40" s="32">
        <v>28</v>
      </c>
      <c r="B40" s="88">
        <f t="shared" si="0"/>
        <v>0</v>
      </c>
      <c r="C40" s="82"/>
      <c r="D40" s="83"/>
      <c r="E40" s="82"/>
      <c r="F40" s="83"/>
      <c r="G40" s="82"/>
      <c r="H40" s="83"/>
      <c r="I40" s="82"/>
      <c r="J40" s="83"/>
      <c r="K40" s="77"/>
      <c r="L40" s="82"/>
      <c r="M40" s="83"/>
      <c r="N40" s="35"/>
      <c r="O40" s="35"/>
      <c r="P40" s="77"/>
      <c r="Q40" s="32">
        <v>28</v>
      </c>
      <c r="R40" s="35">
        <f t="shared" si="1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1">
        <f t="shared" si="2"/>
        <v>0</v>
      </c>
      <c r="AD40" s="105"/>
      <c r="AE40" s="105"/>
      <c r="AF40" s="105"/>
      <c r="AG40" s="105"/>
      <c r="AH40" s="131">
        <f t="shared" si="3"/>
        <v>0</v>
      </c>
      <c r="AI40" s="32">
        <v>28</v>
      </c>
    </row>
    <row r="41" spans="1:35" ht="15" customHeight="1">
      <c r="A41" s="32">
        <v>29</v>
      </c>
      <c r="B41" s="88">
        <f t="shared" si="0"/>
        <v>0</v>
      </c>
      <c r="C41" s="82"/>
      <c r="D41" s="83"/>
      <c r="E41" s="82"/>
      <c r="F41" s="83"/>
      <c r="G41" s="82"/>
      <c r="H41" s="83"/>
      <c r="I41" s="82"/>
      <c r="J41" s="83"/>
      <c r="K41" s="77"/>
      <c r="L41" s="82"/>
      <c r="M41" s="83"/>
      <c r="N41" s="35"/>
      <c r="O41" s="35"/>
      <c r="P41" s="77"/>
      <c r="Q41" s="32">
        <v>29</v>
      </c>
      <c r="R41" s="35">
        <f t="shared" si="1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1">
        <f t="shared" si="2"/>
        <v>0</v>
      </c>
      <c r="AD41" s="105"/>
      <c r="AE41" s="105"/>
      <c r="AF41" s="105"/>
      <c r="AG41" s="105"/>
      <c r="AH41" s="131">
        <f t="shared" si="3"/>
        <v>0</v>
      </c>
      <c r="AI41" s="32">
        <v>29</v>
      </c>
    </row>
    <row r="42" spans="1:35" ht="15" customHeight="1">
      <c r="A42" s="32">
        <v>30</v>
      </c>
      <c r="B42" s="88">
        <f t="shared" si="0"/>
        <v>0</v>
      </c>
      <c r="C42" s="77"/>
      <c r="D42" s="78"/>
      <c r="E42" s="77"/>
      <c r="F42" s="78"/>
      <c r="G42" s="77"/>
      <c r="H42" s="78"/>
      <c r="I42" s="77"/>
      <c r="J42" s="78"/>
      <c r="K42" s="77"/>
      <c r="L42" s="82"/>
      <c r="M42" s="83"/>
      <c r="N42" s="35"/>
      <c r="O42" s="35"/>
      <c r="P42" s="77"/>
      <c r="Q42" s="32">
        <v>30</v>
      </c>
      <c r="R42" s="35">
        <f t="shared" si="1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1">
        <f t="shared" si="2"/>
        <v>0</v>
      </c>
      <c r="AD42" s="105"/>
      <c r="AE42" s="105"/>
      <c r="AF42" s="105"/>
      <c r="AG42" s="105"/>
      <c r="AH42" s="131">
        <f t="shared" si="3"/>
        <v>0</v>
      </c>
      <c r="AI42" s="32">
        <v>30</v>
      </c>
    </row>
    <row r="43" spans="1:35" ht="15" customHeight="1">
      <c r="A43" s="32">
        <v>31</v>
      </c>
      <c r="B43" s="88">
        <f t="shared" si="0"/>
        <v>0</v>
      </c>
      <c r="C43" s="79"/>
      <c r="D43" s="80"/>
      <c r="E43" s="79"/>
      <c r="F43" s="80"/>
      <c r="G43" s="79"/>
      <c r="H43" s="80"/>
      <c r="I43" s="79"/>
      <c r="J43" s="80"/>
      <c r="K43" s="93"/>
      <c r="L43" s="82"/>
      <c r="M43" s="83"/>
      <c r="N43" s="18"/>
      <c r="O43" s="18"/>
      <c r="P43" s="77"/>
      <c r="Q43" s="32">
        <v>31</v>
      </c>
      <c r="R43" s="35">
        <f t="shared" si="1"/>
        <v>0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131">
        <f t="shared" si="2"/>
        <v>0</v>
      </c>
      <c r="AD43" s="105"/>
      <c r="AE43" s="105"/>
      <c r="AF43" s="105"/>
      <c r="AG43" s="105"/>
      <c r="AH43" s="131">
        <f t="shared" si="3"/>
        <v>0</v>
      </c>
      <c r="AI43" s="25">
        <v>31</v>
      </c>
    </row>
    <row r="44" spans="1:35" ht="54.75" customHeight="1">
      <c r="A44" s="87" t="s">
        <v>69</v>
      </c>
      <c r="B44" s="90">
        <f>B41+B39+B37+B36+B35+B34+B31+B30+B29+B28+B27+B24+B23+B22+B20+B17+B16+B15+B14</f>
        <v>0</v>
      </c>
      <c r="C44" s="90">
        <f>C37+C36+C35+C34+C31+C27+C24+C23+C22+C20++C17+C16+C15+C14</f>
        <v>0</v>
      </c>
      <c r="D44" s="90">
        <f>D36+D35+D34+D31+D30+D29+D28+D27+D24+D20+D16+D15</f>
        <v>0</v>
      </c>
      <c r="E44" s="90">
        <f>E36+E34+E29</f>
        <v>0</v>
      </c>
      <c r="F44" s="90">
        <f>F37+F35+F34+F24+F23+F17+F14</f>
        <v>0</v>
      </c>
      <c r="G44" s="90">
        <f>G37+G35+G31+G29+G24+G23+G22+G20+G16+G15</f>
        <v>0</v>
      </c>
      <c r="H44" s="90">
        <f>H36+H16+H15+H14</f>
        <v>0</v>
      </c>
      <c r="I44" s="90">
        <f>I41+I36+I30+I29+I28+I23+I16+I15</f>
        <v>0</v>
      </c>
      <c r="J44" s="90">
        <f>J39+J37+J36+J30+J29+J28+J20+J15+J14</f>
        <v>0</v>
      </c>
      <c r="K44" s="90">
        <f>K36+K35+K34+K31+K30+K29+K27+K24+K22+K20+K17+K15</f>
        <v>0</v>
      </c>
      <c r="L44" s="90">
        <f>L35+L34+L31+L29+L28+L24+L22+L17+L16</f>
        <v>0</v>
      </c>
      <c r="M44" s="90">
        <f>M36+M35+M34+M29+M28+M27+M24+M22+M20+M16+M15</f>
        <v>0</v>
      </c>
      <c r="N44" s="90">
        <f>N41+N39+N36+N35+N34+N31+N30+N29+N28+N24+N23+N22+N20+N17+N15+N14</f>
        <v>0</v>
      </c>
      <c r="O44" s="90">
        <f>O41+O39+O37+O34++O31+O27</f>
        <v>0</v>
      </c>
      <c r="P44" s="93">
        <f>P41+P39+P37+P36+P35+P34+P31+P30+P29+P28+P24+P23+P22+P20+P17+P16+P15+P14+P27</f>
        <v>0</v>
      </c>
      <c r="Q44" s="35"/>
      <c r="R44" s="18"/>
      <c r="S44" s="65">
        <f>SUM(S13:S43)</f>
        <v>0</v>
      </c>
      <c r="T44" s="65">
        <f aca="true" t="shared" si="4" ref="T44:AA44">SUM(T13:T43)</f>
        <v>0</v>
      </c>
      <c r="U44" s="65">
        <f t="shared" si="4"/>
        <v>0</v>
      </c>
      <c r="V44" s="65">
        <f t="shared" si="4"/>
        <v>0</v>
      </c>
      <c r="W44" s="65">
        <f t="shared" si="4"/>
        <v>0</v>
      </c>
      <c r="X44" s="65">
        <f t="shared" si="4"/>
        <v>0</v>
      </c>
      <c r="Y44" s="65">
        <f t="shared" si="4"/>
        <v>0</v>
      </c>
      <c r="Z44" s="65">
        <f t="shared" si="4"/>
        <v>0</v>
      </c>
      <c r="AA44" s="65">
        <f t="shared" si="4"/>
        <v>0</v>
      </c>
      <c r="AB44" s="65">
        <f>AB43+AB42+AB41+AB40+AB39+AB38+AB37+AB36+AB35+AB34+AB33+AB32+AB31+AB30+AB29+AB28+AB27+AB26+AB25+AB24+AB23+AB22+AB21+AB20+AB19+AB18+AB17+AB16+AB15+AB14+AB13</f>
        <v>0</v>
      </c>
      <c r="AC44" s="133">
        <f>SUM(S44:AB44)</f>
        <v>0</v>
      </c>
      <c r="AD44" s="105"/>
      <c r="AE44" s="105"/>
      <c r="AF44" s="105"/>
      <c r="AG44" s="105"/>
      <c r="AH44" s="131">
        <v>0</v>
      </c>
      <c r="AI44" s="105"/>
    </row>
    <row r="45" spans="1:35" ht="15" customHeight="1">
      <c r="A45" s="18"/>
      <c r="B45" s="28"/>
      <c r="C45" s="248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50"/>
      <c r="P45" s="116"/>
      <c r="Q45" s="19"/>
      <c r="R45" s="36">
        <f>SUM(R13:R43)</f>
        <v>0</v>
      </c>
      <c r="S45" s="231" t="s">
        <v>41</v>
      </c>
      <c r="T45" s="232"/>
      <c r="U45" s="232"/>
      <c r="V45" s="232"/>
      <c r="W45" s="232"/>
      <c r="X45" s="232"/>
      <c r="Y45" s="232"/>
      <c r="Z45" s="232"/>
      <c r="AA45" s="232"/>
      <c r="AB45" s="25"/>
      <c r="AC45" s="131"/>
      <c r="AD45" s="105"/>
      <c r="AE45" s="105"/>
      <c r="AF45" s="105"/>
      <c r="AG45" s="105"/>
      <c r="AH45" s="131"/>
      <c r="AI45" s="105"/>
    </row>
    <row r="46" spans="1:34" ht="13.5">
      <c r="A46" s="6"/>
      <c r="B46" s="17"/>
      <c r="C46" s="216"/>
      <c r="D46" s="217"/>
      <c r="E46" s="216"/>
      <c r="F46" s="217"/>
      <c r="G46" s="218"/>
      <c r="H46" s="219"/>
      <c r="I46" s="218"/>
      <c r="J46" s="219"/>
      <c r="K46" s="92"/>
      <c r="L46" s="218"/>
      <c r="M46" s="219"/>
      <c r="N46" s="21"/>
      <c r="O46" s="26"/>
      <c r="P46" s="100"/>
      <c r="Q46" s="26"/>
      <c r="R46" s="17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31"/>
      <c r="AD46" s="105"/>
      <c r="AE46" s="105"/>
      <c r="AF46" s="105"/>
      <c r="AG46" s="105"/>
      <c r="AH46" s="131"/>
    </row>
    <row r="47" spans="1:34" ht="37.5">
      <c r="A47" s="91" t="s">
        <v>68</v>
      </c>
      <c r="B47" s="43">
        <f aca="true" t="shared" si="5" ref="B47:O47">B44+B12</f>
        <v>0</v>
      </c>
      <c r="C47" s="29">
        <f t="shared" si="5"/>
        <v>0</v>
      </c>
      <c r="D47" s="29">
        <f t="shared" si="5"/>
        <v>0</v>
      </c>
      <c r="E47" s="29">
        <f t="shared" si="5"/>
        <v>0</v>
      </c>
      <c r="F47" s="29">
        <f t="shared" si="5"/>
        <v>0</v>
      </c>
      <c r="G47" s="29">
        <f t="shared" si="5"/>
        <v>0</v>
      </c>
      <c r="H47" s="29">
        <f t="shared" si="5"/>
        <v>0</v>
      </c>
      <c r="I47" s="29">
        <f t="shared" si="5"/>
        <v>0</v>
      </c>
      <c r="J47" s="29">
        <f t="shared" si="5"/>
        <v>0</v>
      </c>
      <c r="K47" s="29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130">
        <f>C47+D47+E47+F47+G47+H47+I47+J47+K47+L47+M47+N47+O47</f>
        <v>0</v>
      </c>
      <c r="Q47" s="44"/>
      <c r="R47" s="92"/>
      <c r="S47" s="120">
        <f aca="true" t="shared" si="6" ref="S47:AB47">S12+S44</f>
        <v>0</v>
      </c>
      <c r="T47" s="120">
        <f t="shared" si="6"/>
        <v>0</v>
      </c>
      <c r="U47" s="120">
        <f t="shared" si="6"/>
        <v>0</v>
      </c>
      <c r="V47" s="120">
        <f t="shared" si="6"/>
        <v>0</v>
      </c>
      <c r="W47" s="120">
        <f t="shared" si="6"/>
        <v>0</v>
      </c>
      <c r="X47" s="120">
        <f t="shared" si="6"/>
        <v>0</v>
      </c>
      <c r="Y47" s="120">
        <f t="shared" si="6"/>
        <v>0</v>
      </c>
      <c r="Z47" s="120">
        <f t="shared" si="6"/>
        <v>0</v>
      </c>
      <c r="AA47" s="120">
        <f t="shared" si="6"/>
        <v>0</v>
      </c>
      <c r="AB47" s="120">
        <f t="shared" si="6"/>
        <v>0</v>
      </c>
      <c r="AC47" s="141">
        <f>SUM(S47:AB47)</f>
        <v>0</v>
      </c>
      <c r="AD47" s="105"/>
      <c r="AE47" s="105"/>
      <c r="AF47" s="105"/>
      <c r="AG47" s="105"/>
      <c r="AH47" s="131">
        <v>0</v>
      </c>
    </row>
    <row r="48" spans="1:34" ht="20.25">
      <c r="A48" s="15"/>
      <c r="B48" s="41">
        <f>B47</f>
        <v>0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41"/>
      <c r="Q48" s="113"/>
      <c r="R48" s="114">
        <f>R12+R45</f>
        <v>0</v>
      </c>
      <c r="S48" s="231" t="s">
        <v>5</v>
      </c>
      <c r="T48" s="231"/>
      <c r="U48" s="231"/>
      <c r="V48" s="231"/>
      <c r="W48" s="231"/>
      <c r="X48" s="231"/>
      <c r="Y48" s="231"/>
      <c r="Z48" s="231"/>
      <c r="AA48" s="231"/>
      <c r="AB48" s="25"/>
      <c r="AC48" s="105"/>
      <c r="AD48" s="105"/>
      <c r="AE48" s="105"/>
      <c r="AF48" s="105"/>
      <c r="AG48" s="105"/>
      <c r="AH48" s="105"/>
    </row>
  </sheetData>
  <sheetProtection/>
  <mergeCells count="48">
    <mergeCell ref="AI5:AI10"/>
    <mergeCell ref="R2:AB2"/>
    <mergeCell ref="A2:P2"/>
    <mergeCell ref="C10:D10"/>
    <mergeCell ref="A5:A10"/>
    <mergeCell ref="B5:B10"/>
    <mergeCell ref="C5:O7"/>
    <mergeCell ref="A4:P4"/>
    <mergeCell ref="Q4:AB4"/>
    <mergeCell ref="O8:O10"/>
    <mergeCell ref="S11:AA11"/>
    <mergeCell ref="Q5:Q10"/>
    <mergeCell ref="S5:AB5"/>
    <mergeCell ref="AB6:AB10"/>
    <mergeCell ref="AA6:AA10"/>
    <mergeCell ref="X6:X10"/>
    <mergeCell ref="R5:R10"/>
    <mergeCell ref="Y6:Y10"/>
    <mergeCell ref="Z6:Z10"/>
    <mergeCell ref="V6:V10"/>
    <mergeCell ref="N8:N10"/>
    <mergeCell ref="C8:M9"/>
    <mergeCell ref="E10:F10"/>
    <mergeCell ref="I46:J46"/>
    <mergeCell ref="L46:M46"/>
    <mergeCell ref="I10:J10"/>
    <mergeCell ref="G10:H10"/>
    <mergeCell ref="C11:O11"/>
    <mergeCell ref="S6:S10"/>
    <mergeCell ref="AE6:AE10"/>
    <mergeCell ref="AF6:AF10"/>
    <mergeCell ref="S48:AA48"/>
    <mergeCell ref="C45:O45"/>
    <mergeCell ref="S45:AA45"/>
    <mergeCell ref="C46:D46"/>
    <mergeCell ref="E46:F46"/>
    <mergeCell ref="G46:H46"/>
    <mergeCell ref="C48:O48"/>
    <mergeCell ref="AG6:AG10"/>
    <mergeCell ref="AH6:AH10"/>
    <mergeCell ref="T6:T10"/>
    <mergeCell ref="P5:P10"/>
    <mergeCell ref="L10:M10"/>
    <mergeCell ref="U6:U10"/>
    <mergeCell ref="W6:W10"/>
    <mergeCell ref="AD5:AH5"/>
    <mergeCell ref="AC6:AC10"/>
    <mergeCell ref="AD6:AD10"/>
  </mergeCells>
  <printOptions horizontalCentered="1"/>
  <pageMargins left="1.2598425196850394" right="0.7480314960629921" top="0.984251968503937" bottom="0.984251968503937" header="0.5118110236220472" footer="0.5118110236220472"/>
  <pageSetup horizontalDpi="300" verticalDpi="300" orientation="portrait" paperSize="9" scale="73" r:id="rId1"/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X32"/>
  <sheetViews>
    <sheetView zoomScale="60" zoomScaleNormal="60" zoomScalePageLayoutView="0" workbookViewId="0" topLeftCell="A4">
      <selection activeCell="D17" sqref="D17:D18"/>
    </sheetView>
  </sheetViews>
  <sheetFormatPr defaultColWidth="9.00390625" defaultRowHeight="12.75"/>
  <cols>
    <col min="1" max="1" width="4.50390625" style="0" customWidth="1"/>
    <col min="2" max="2" width="22.125" style="0" customWidth="1"/>
    <col min="3" max="3" width="10.125" style="3" bestFit="1" customWidth="1"/>
    <col min="4" max="4" width="26.00390625" style="0" customWidth="1"/>
    <col min="6" max="6" width="26.125" style="0" customWidth="1"/>
    <col min="7" max="7" width="11.50390625" style="0" customWidth="1"/>
    <col min="8" max="8" width="25.125" style="0" customWidth="1"/>
    <col min="11" max="11" width="9.625" style="58" customWidth="1"/>
    <col min="12" max="25" width="9.125" style="58" customWidth="1"/>
  </cols>
  <sheetData>
    <row r="1" spans="1:8" ht="30">
      <c r="A1" s="5"/>
      <c r="B1" s="5"/>
      <c r="C1" s="5"/>
      <c r="D1" s="5"/>
      <c r="E1" s="5"/>
      <c r="F1" s="5"/>
      <c r="G1" s="5"/>
      <c r="H1" s="5"/>
    </row>
    <row r="2" spans="1:8" ht="74.25" customHeight="1">
      <c r="A2" s="5"/>
      <c r="B2" s="288" t="s">
        <v>48</v>
      </c>
      <c r="C2" s="288"/>
      <c r="D2" s="288"/>
      <c r="E2" s="5"/>
      <c r="F2" s="291" t="s">
        <v>73</v>
      </c>
      <c r="G2" s="291"/>
      <c r="H2" s="291"/>
    </row>
    <row r="3" spans="1:10" ht="22.5">
      <c r="A3" s="1"/>
      <c r="B3" s="1"/>
      <c r="D3" s="1"/>
      <c r="E3" s="1"/>
      <c r="F3" s="1"/>
      <c r="G3" s="3"/>
      <c r="H3" s="1"/>
      <c r="J3" s="4"/>
    </row>
    <row r="4" spans="2:10" ht="24.75" customHeight="1">
      <c r="B4" s="289" t="s">
        <v>23</v>
      </c>
      <c r="C4" s="289"/>
      <c r="D4" s="68" t="s">
        <v>44</v>
      </c>
      <c r="F4" s="289" t="s">
        <v>23</v>
      </c>
      <c r="G4" s="289"/>
      <c r="H4" s="68" t="s">
        <v>44</v>
      </c>
      <c r="J4" s="4"/>
    </row>
    <row r="5" spans="2:24" ht="24.75" customHeight="1">
      <c r="B5" s="60" t="s">
        <v>27</v>
      </c>
      <c r="C5" s="3">
        <v>483</v>
      </c>
      <c r="D5" s="3">
        <v>771</v>
      </c>
      <c r="F5" s="60" t="s">
        <v>27</v>
      </c>
      <c r="G5" s="61">
        <v>3550</v>
      </c>
      <c r="H5" s="61">
        <v>6823</v>
      </c>
      <c r="I5" s="56"/>
      <c r="J5" s="59"/>
      <c r="K5" s="96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2:24" ht="24.75" customHeight="1">
      <c r="B6" s="60" t="s">
        <v>28</v>
      </c>
      <c r="C6" s="3">
        <v>16</v>
      </c>
      <c r="D6" s="3">
        <v>38</v>
      </c>
      <c r="F6" s="60" t="s">
        <v>28</v>
      </c>
      <c r="G6" s="61">
        <v>2435</v>
      </c>
      <c r="H6" s="61">
        <v>979</v>
      </c>
      <c r="J6" s="4"/>
      <c r="K6" s="98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</row>
    <row r="7" spans="2:22" ht="24.75" customHeight="1">
      <c r="B7" s="60" t="s">
        <v>7</v>
      </c>
      <c r="C7" s="3">
        <v>1034</v>
      </c>
      <c r="D7" s="3">
        <v>915</v>
      </c>
      <c r="F7" s="60" t="s">
        <v>7</v>
      </c>
      <c r="G7" s="167">
        <v>623</v>
      </c>
      <c r="H7" s="167">
        <v>1468</v>
      </c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</row>
    <row r="8" spans="2:8" ht="24.75" customHeight="1">
      <c r="B8" s="60" t="s">
        <v>8</v>
      </c>
      <c r="C8" s="3">
        <v>1250</v>
      </c>
      <c r="D8" s="3">
        <v>941</v>
      </c>
      <c r="F8" s="60" t="s">
        <v>8</v>
      </c>
      <c r="G8" s="167">
        <v>506</v>
      </c>
      <c r="H8" s="167">
        <v>491</v>
      </c>
    </row>
    <row r="9" spans="2:8" ht="24.75" customHeight="1">
      <c r="B9" s="60" t="s">
        <v>11</v>
      </c>
      <c r="C9" s="3">
        <v>861</v>
      </c>
      <c r="D9" s="3">
        <v>983</v>
      </c>
      <c r="F9" s="60" t="s">
        <v>11</v>
      </c>
      <c r="G9" s="167">
        <v>442</v>
      </c>
      <c r="H9" s="167">
        <v>373</v>
      </c>
    </row>
    <row r="10" spans="2:8" ht="24.75" customHeight="1">
      <c r="B10" s="60" t="s">
        <v>12</v>
      </c>
      <c r="C10" s="3">
        <v>922</v>
      </c>
      <c r="D10" s="3">
        <v>1028</v>
      </c>
      <c r="F10" s="60" t="s">
        <v>12</v>
      </c>
      <c r="G10" s="167">
        <v>295</v>
      </c>
      <c r="H10" s="167">
        <v>483</v>
      </c>
    </row>
    <row r="11" spans="2:8" ht="24.75" customHeight="1">
      <c r="B11" s="60" t="s">
        <v>13</v>
      </c>
      <c r="C11" s="3">
        <v>258</v>
      </c>
      <c r="D11" s="3">
        <v>704</v>
      </c>
      <c r="F11" s="60" t="s">
        <v>13</v>
      </c>
      <c r="G11" s="167">
        <v>204</v>
      </c>
      <c r="H11" s="167">
        <v>443</v>
      </c>
    </row>
    <row r="12" spans="2:8" ht="24.75" customHeight="1">
      <c r="B12" s="60" t="s">
        <v>14</v>
      </c>
      <c r="D12" s="3">
        <v>828</v>
      </c>
      <c r="F12" s="60" t="s">
        <v>14</v>
      </c>
      <c r="G12" s="61">
        <v>0</v>
      </c>
      <c r="H12" s="61">
        <v>424</v>
      </c>
    </row>
    <row r="13" spans="2:8" ht="24.75" customHeight="1">
      <c r="B13" s="60" t="s">
        <v>15</v>
      </c>
      <c r="D13" s="3">
        <v>699</v>
      </c>
      <c r="F13" s="60" t="s">
        <v>15</v>
      </c>
      <c r="G13" s="61">
        <v>0</v>
      </c>
      <c r="H13" s="61">
        <v>388</v>
      </c>
    </row>
    <row r="14" spans="2:8" ht="24.75" customHeight="1">
      <c r="B14" s="60" t="s">
        <v>9</v>
      </c>
      <c r="D14" s="3">
        <v>855</v>
      </c>
      <c r="F14" s="60" t="s">
        <v>9</v>
      </c>
      <c r="G14" s="61">
        <v>0</v>
      </c>
      <c r="H14" s="61">
        <v>513</v>
      </c>
    </row>
    <row r="15" spans="2:8" ht="24.75" customHeight="1">
      <c r="B15" s="60" t="s">
        <v>10</v>
      </c>
      <c r="C15" s="3">
        <v>0</v>
      </c>
      <c r="D15" s="3">
        <v>889</v>
      </c>
      <c r="F15" s="60" t="s">
        <v>10</v>
      </c>
      <c r="G15" s="61">
        <v>0</v>
      </c>
      <c r="H15" s="61">
        <v>3048</v>
      </c>
    </row>
    <row r="16" spans="2:8" ht="22.5">
      <c r="B16" s="2" t="s">
        <v>22</v>
      </c>
      <c r="C16" s="3">
        <f>C15+C14+C13+C12+C11+C10+C9+C8+C7+C6+C5</f>
        <v>4824</v>
      </c>
      <c r="D16" s="2">
        <f>D5+D6+D7+D8+D9+D10+D11+D12+D13+D14+D15</f>
        <v>8651</v>
      </c>
      <c r="E16" s="58"/>
      <c r="F16" s="2" t="s">
        <v>22</v>
      </c>
      <c r="G16" s="2">
        <f>G5+G6+G7+G8+G9+G10+G11+G12+G13+G14+G15</f>
        <v>8055</v>
      </c>
      <c r="H16" s="2">
        <f>SUM(H5:H15)</f>
        <v>15433</v>
      </c>
    </row>
    <row r="17" ht="24" customHeight="1"/>
    <row r="19" spans="2:8" ht="30">
      <c r="B19" s="290" t="s">
        <v>67</v>
      </c>
      <c r="C19" s="290"/>
      <c r="D19" s="290"/>
      <c r="F19" s="290" t="s">
        <v>66</v>
      </c>
      <c r="G19" s="290"/>
      <c r="H19" s="290"/>
    </row>
    <row r="20" spans="2:8" ht="20.25">
      <c r="B20" s="289" t="s">
        <v>23</v>
      </c>
      <c r="C20" s="289"/>
      <c r="D20" s="68" t="s">
        <v>44</v>
      </c>
      <c r="F20" s="289" t="s">
        <v>23</v>
      </c>
      <c r="G20" s="289"/>
      <c r="H20" s="68" t="s">
        <v>44</v>
      </c>
    </row>
    <row r="21" spans="2:8" ht="22.5">
      <c r="B21" s="60" t="s">
        <v>27</v>
      </c>
      <c r="C21" s="3">
        <v>0</v>
      </c>
      <c r="D21" s="3">
        <v>43</v>
      </c>
      <c r="F21" s="60" t="s">
        <v>27</v>
      </c>
      <c r="G21" s="61"/>
      <c r="H21" s="68"/>
    </row>
    <row r="22" spans="2:8" ht="22.5">
      <c r="B22" s="60" t="s">
        <v>28</v>
      </c>
      <c r="C22" s="3">
        <v>0</v>
      </c>
      <c r="D22" s="3">
        <v>11</v>
      </c>
      <c r="F22" s="60" t="s">
        <v>28</v>
      </c>
      <c r="G22" s="61"/>
      <c r="H22" s="68"/>
    </row>
    <row r="23" spans="2:8" ht="22.5">
      <c r="B23" s="60" t="s">
        <v>7</v>
      </c>
      <c r="C23" s="3">
        <v>375</v>
      </c>
      <c r="D23" s="3">
        <v>311</v>
      </c>
      <c r="F23" s="60" t="s">
        <v>7</v>
      </c>
      <c r="G23" s="167">
        <v>0</v>
      </c>
      <c r="H23" s="167">
        <v>6</v>
      </c>
    </row>
    <row r="24" spans="2:8" ht="22.5">
      <c r="B24" s="60" t="s">
        <v>8</v>
      </c>
      <c r="C24" s="3">
        <v>370</v>
      </c>
      <c r="D24" s="3">
        <v>486</v>
      </c>
      <c r="F24" s="60" t="s">
        <v>8</v>
      </c>
      <c r="G24" s="167">
        <v>6</v>
      </c>
      <c r="H24" s="167">
        <v>13</v>
      </c>
    </row>
    <row r="25" spans="2:8" ht="22.5">
      <c r="B25" s="60" t="s">
        <v>11</v>
      </c>
      <c r="C25" s="3">
        <v>406</v>
      </c>
      <c r="D25" s="3">
        <v>362</v>
      </c>
      <c r="F25" s="60" t="s">
        <v>11</v>
      </c>
      <c r="G25" s="167">
        <v>6</v>
      </c>
      <c r="H25" s="167">
        <v>4</v>
      </c>
    </row>
    <row r="26" spans="2:8" ht="22.5">
      <c r="B26" s="60" t="s">
        <v>12</v>
      </c>
      <c r="C26" s="3">
        <v>283</v>
      </c>
      <c r="D26" s="3">
        <v>479</v>
      </c>
      <c r="F26" s="60" t="s">
        <v>12</v>
      </c>
      <c r="G26" s="167">
        <v>0</v>
      </c>
      <c r="H26" s="167">
        <v>3</v>
      </c>
    </row>
    <row r="27" spans="2:8" ht="22.5">
      <c r="B27" s="60" t="s">
        <v>13</v>
      </c>
      <c r="C27" s="3">
        <v>103</v>
      </c>
      <c r="D27" s="3">
        <v>412</v>
      </c>
      <c r="F27" s="60" t="s">
        <v>13</v>
      </c>
      <c r="G27" s="61">
        <v>0</v>
      </c>
      <c r="H27" s="61">
        <v>5</v>
      </c>
    </row>
    <row r="28" spans="2:8" ht="22.5">
      <c r="B28" s="60" t="s">
        <v>14</v>
      </c>
      <c r="C28" s="3">
        <v>0</v>
      </c>
      <c r="D28" s="3">
        <v>418</v>
      </c>
      <c r="F28" s="60" t="s">
        <v>14</v>
      </c>
      <c r="G28" s="61">
        <v>0</v>
      </c>
      <c r="H28" s="61">
        <f>Фев!AI42</f>
        <v>0</v>
      </c>
    </row>
    <row r="29" spans="2:8" ht="22.5">
      <c r="B29" s="60" t="s">
        <v>15</v>
      </c>
      <c r="C29" s="3">
        <v>0</v>
      </c>
      <c r="D29" s="3">
        <v>376</v>
      </c>
      <c r="F29" s="60" t="s">
        <v>15</v>
      </c>
      <c r="G29" s="61">
        <v>0</v>
      </c>
      <c r="H29" s="61">
        <f>Март!AI44</f>
        <v>0</v>
      </c>
    </row>
    <row r="30" spans="2:9" ht="22.5">
      <c r="B30" s="60" t="s">
        <v>9</v>
      </c>
      <c r="C30" s="3">
        <v>0</v>
      </c>
      <c r="D30" s="3">
        <v>507</v>
      </c>
      <c r="F30" s="60" t="s">
        <v>9</v>
      </c>
      <c r="G30" s="61">
        <v>0</v>
      </c>
      <c r="H30" s="61">
        <v>1</v>
      </c>
      <c r="I30" s="58"/>
    </row>
    <row r="31" spans="2:8" ht="22.5">
      <c r="B31" s="60" t="s">
        <v>10</v>
      </c>
      <c r="C31" s="3">
        <v>0</v>
      </c>
      <c r="D31" s="3">
        <v>324</v>
      </c>
      <c r="F31" s="60" t="s">
        <v>10</v>
      </c>
      <c r="G31" s="61">
        <f>Май!AH44</f>
        <v>0</v>
      </c>
      <c r="H31" s="61">
        <v>1</v>
      </c>
    </row>
    <row r="32" spans="2:8" ht="22.5">
      <c r="B32" s="2" t="s">
        <v>22</v>
      </c>
      <c r="C32" s="57">
        <f>C21+C22+C23+C24+C25+C26+C27+C28+C29+C30+C31</f>
        <v>1537</v>
      </c>
      <c r="D32" s="57">
        <v>3729</v>
      </c>
      <c r="F32" s="2" t="s">
        <v>22</v>
      </c>
      <c r="G32" s="57">
        <f>SUM(G21:G31)</f>
        <v>12</v>
      </c>
      <c r="H32" s="57">
        <v>33</v>
      </c>
    </row>
  </sheetData>
  <sheetProtection/>
  <mergeCells count="11">
    <mergeCell ref="U7:V7"/>
    <mergeCell ref="L7:O7"/>
    <mergeCell ref="P7:T7"/>
    <mergeCell ref="F19:H19"/>
    <mergeCell ref="B4:C4"/>
    <mergeCell ref="B2:D2"/>
    <mergeCell ref="B20:C20"/>
    <mergeCell ref="B19:D19"/>
    <mergeCell ref="F20:G20"/>
    <mergeCell ref="F2:H2"/>
    <mergeCell ref="F4:G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66CC"/>
  </sheetPr>
  <dimension ref="A2:H107"/>
  <sheetViews>
    <sheetView tabSelected="1" view="pageLayout" zoomScale="71" zoomScaleNormal="70" zoomScaleSheetLayoutView="75" zoomScalePageLayoutView="71" workbookViewId="0" topLeftCell="A67">
      <selection activeCell="C37" sqref="C37"/>
    </sheetView>
  </sheetViews>
  <sheetFormatPr defaultColWidth="9.00390625" defaultRowHeight="12.75"/>
  <cols>
    <col min="1" max="1" width="9.125" style="14" customWidth="1"/>
    <col min="2" max="2" width="18.00390625" style="10" customWidth="1"/>
    <col min="3" max="3" width="51.00390625" style="7" customWidth="1"/>
    <col min="4" max="4" width="17.625" style="8" customWidth="1"/>
    <col min="5" max="5" width="13.875" style="8" customWidth="1"/>
    <col min="6" max="6" width="16.50390625" style="8" customWidth="1"/>
    <col min="7" max="7" width="23.875" style="6" customWidth="1"/>
  </cols>
  <sheetData>
    <row r="1" ht="15" customHeight="1"/>
    <row r="2" spans="1:7" ht="30">
      <c r="A2" s="293" t="s">
        <v>16</v>
      </c>
      <c r="B2" s="293"/>
      <c r="C2" s="293"/>
      <c r="D2" s="293"/>
      <c r="E2" s="293"/>
      <c r="F2" s="293"/>
      <c r="G2" s="293"/>
    </row>
    <row r="3" ht="15" customHeight="1">
      <c r="A3" s="12"/>
    </row>
    <row r="4" ht="15" customHeight="1">
      <c r="A4" s="13"/>
    </row>
    <row r="5" spans="1:7" ht="15" customHeight="1">
      <c r="A5" s="294" t="s">
        <v>17</v>
      </c>
      <c r="B5" s="295" t="s">
        <v>18</v>
      </c>
      <c r="C5" s="294" t="s">
        <v>45</v>
      </c>
      <c r="D5" s="296" t="s">
        <v>26</v>
      </c>
      <c r="E5" s="297" t="s">
        <v>20</v>
      </c>
      <c r="F5" s="296" t="s">
        <v>21</v>
      </c>
      <c r="G5" s="294" t="s">
        <v>19</v>
      </c>
    </row>
    <row r="6" spans="1:7" ht="15" customHeight="1">
      <c r="A6" s="294"/>
      <c r="B6" s="295"/>
      <c r="C6" s="294"/>
      <c r="D6" s="296"/>
      <c r="E6" s="297"/>
      <c r="F6" s="296"/>
      <c r="G6" s="294"/>
    </row>
    <row r="7" spans="1:7" s="9" customFormat="1" ht="67.5" customHeight="1">
      <c r="A7" s="294"/>
      <c r="B7" s="295"/>
      <c r="C7" s="294"/>
      <c r="D7" s="296"/>
      <c r="E7" s="297"/>
      <c r="F7" s="296"/>
      <c r="G7" s="294"/>
    </row>
    <row r="8" spans="1:7" ht="21" thickBot="1">
      <c r="A8" s="154"/>
      <c r="B8" s="155"/>
      <c r="C8" s="159" t="s">
        <v>78</v>
      </c>
      <c r="D8" s="154"/>
      <c r="E8" s="155"/>
      <c r="F8" s="154"/>
      <c r="G8" s="154"/>
    </row>
    <row r="9" spans="1:7" s="52" customFormat="1" ht="15.75" thickBot="1">
      <c r="A9" s="154">
        <v>1</v>
      </c>
      <c r="B9" s="168">
        <v>42979</v>
      </c>
      <c r="C9" s="169" t="s">
        <v>102</v>
      </c>
      <c r="D9" s="170" t="s">
        <v>74</v>
      </c>
      <c r="E9" s="155" t="s">
        <v>77</v>
      </c>
      <c r="F9" s="154"/>
      <c r="G9" s="154"/>
    </row>
    <row r="10" spans="1:7" s="52" customFormat="1" ht="31.5" thickBot="1">
      <c r="A10" s="154">
        <v>2</v>
      </c>
      <c r="B10" s="168">
        <v>42979</v>
      </c>
      <c r="C10" s="169" t="s">
        <v>103</v>
      </c>
      <c r="D10" s="170" t="s">
        <v>74</v>
      </c>
      <c r="E10" s="173" t="s">
        <v>77</v>
      </c>
      <c r="F10" s="154"/>
      <c r="G10" s="154"/>
    </row>
    <row r="11" spans="1:7" s="52" customFormat="1" ht="31.5" thickBot="1">
      <c r="A11" s="154">
        <v>3</v>
      </c>
      <c r="B11" s="171">
        <v>42979</v>
      </c>
      <c r="C11" s="172" t="s">
        <v>104</v>
      </c>
      <c r="D11" s="170" t="s">
        <v>74</v>
      </c>
      <c r="E11" s="174" t="s">
        <v>77</v>
      </c>
      <c r="F11" s="154"/>
      <c r="G11" s="154"/>
    </row>
    <row r="12" spans="1:7" s="53" customFormat="1" ht="31.5" thickBot="1">
      <c r="A12" s="154">
        <v>4</v>
      </c>
      <c r="B12" s="168">
        <v>42981</v>
      </c>
      <c r="C12" s="169" t="s">
        <v>105</v>
      </c>
      <c r="D12" s="154" t="s">
        <v>74</v>
      </c>
      <c r="E12" s="27" t="s">
        <v>77</v>
      </c>
      <c r="F12" s="154"/>
      <c r="G12" s="154"/>
    </row>
    <row r="13" spans="1:7" s="53" customFormat="1" ht="31.5" thickBot="1">
      <c r="A13" s="154">
        <v>5</v>
      </c>
      <c r="B13" s="168">
        <v>42985</v>
      </c>
      <c r="C13" s="169" t="s">
        <v>111</v>
      </c>
      <c r="D13" s="154" t="s">
        <v>74</v>
      </c>
      <c r="E13" s="155" t="s">
        <v>77</v>
      </c>
      <c r="F13" s="154"/>
      <c r="G13" s="154"/>
    </row>
    <row r="14" spans="1:7" s="53" customFormat="1" ht="31.5" thickBot="1">
      <c r="A14" s="154">
        <v>6</v>
      </c>
      <c r="B14" s="168">
        <v>42996</v>
      </c>
      <c r="C14" s="169" t="s">
        <v>110</v>
      </c>
      <c r="D14" s="154" t="s">
        <v>74</v>
      </c>
      <c r="E14" s="155" t="s">
        <v>77</v>
      </c>
      <c r="F14" s="154"/>
      <c r="G14" s="154"/>
    </row>
    <row r="15" spans="1:7" ht="31.5" thickBot="1">
      <c r="A15" s="154">
        <v>7</v>
      </c>
      <c r="B15" s="10">
        <v>43003</v>
      </c>
      <c r="C15" s="192" t="s">
        <v>112</v>
      </c>
      <c r="D15" s="8" t="s">
        <v>74</v>
      </c>
      <c r="E15" s="8" t="s">
        <v>77</v>
      </c>
      <c r="G15" s="154"/>
    </row>
    <row r="16" spans="1:7" ht="31.5" thickBot="1">
      <c r="A16" s="154">
        <v>8</v>
      </c>
      <c r="B16" s="168">
        <v>43005</v>
      </c>
      <c r="C16" s="169" t="s">
        <v>113</v>
      </c>
      <c r="D16" s="154" t="s">
        <v>74</v>
      </c>
      <c r="E16" s="155" t="s">
        <v>77</v>
      </c>
      <c r="F16" s="154"/>
      <c r="G16" s="154"/>
    </row>
    <row r="17" spans="1:7" ht="15.75" thickBot="1">
      <c r="A17" s="154">
        <v>9</v>
      </c>
      <c r="B17" s="10">
        <v>43011</v>
      </c>
      <c r="C17" s="190" t="s">
        <v>117</v>
      </c>
      <c r="D17" s="8" t="s">
        <v>74</v>
      </c>
      <c r="E17" s="8" t="s">
        <v>118</v>
      </c>
      <c r="F17" s="154"/>
      <c r="G17" s="154"/>
    </row>
    <row r="18" spans="1:7" s="11" customFormat="1" ht="31.5" thickBot="1">
      <c r="A18" s="154">
        <v>10</v>
      </c>
      <c r="B18" s="168">
        <v>43016</v>
      </c>
      <c r="C18" s="169" t="s">
        <v>116</v>
      </c>
      <c r="D18" s="154" t="s">
        <v>74</v>
      </c>
      <c r="E18" s="173" t="s">
        <v>115</v>
      </c>
      <c r="F18" s="154"/>
      <c r="G18" s="154"/>
    </row>
    <row r="19" spans="1:7" s="11" customFormat="1" ht="31.5" thickBot="1">
      <c r="A19" s="154">
        <v>11</v>
      </c>
      <c r="B19" s="168">
        <v>43025</v>
      </c>
      <c r="C19" s="200" t="s">
        <v>119</v>
      </c>
      <c r="D19" s="154" t="s">
        <v>74</v>
      </c>
      <c r="E19" s="186" t="s">
        <v>115</v>
      </c>
      <c r="F19" s="154"/>
      <c r="G19" s="154"/>
    </row>
    <row r="20" spans="1:7" s="11" customFormat="1" ht="31.5" thickBot="1">
      <c r="A20" s="154">
        <v>12</v>
      </c>
      <c r="B20" s="204">
        <v>43045</v>
      </c>
      <c r="C20" s="192" t="s">
        <v>141</v>
      </c>
      <c r="D20" s="190" t="s">
        <v>74</v>
      </c>
      <c r="E20" s="190" t="s">
        <v>118</v>
      </c>
      <c r="G20" s="154"/>
    </row>
    <row r="21" spans="1:7" s="11" customFormat="1" ht="47.25" thickBot="1">
      <c r="A21" s="154">
        <v>13</v>
      </c>
      <c r="B21" s="168">
        <v>43045</v>
      </c>
      <c r="C21" s="169" t="s">
        <v>142</v>
      </c>
      <c r="D21" s="154" t="s">
        <v>74</v>
      </c>
      <c r="E21" s="155" t="s">
        <v>77</v>
      </c>
      <c r="F21" s="154"/>
      <c r="G21" s="154"/>
    </row>
    <row r="22" spans="1:7" s="11" customFormat="1" ht="30.75">
      <c r="A22" s="154">
        <v>14</v>
      </c>
      <c r="B22" s="204">
        <v>43054</v>
      </c>
      <c r="C22" s="190" t="s">
        <v>150</v>
      </c>
      <c r="D22" s="190" t="s">
        <v>74</v>
      </c>
      <c r="E22" s="190" t="s">
        <v>151</v>
      </c>
      <c r="F22" s="154"/>
      <c r="G22" s="154"/>
    </row>
    <row r="23" spans="1:7" ht="31.5" thickBot="1">
      <c r="A23" s="154">
        <v>15</v>
      </c>
      <c r="B23" s="188">
        <v>43065</v>
      </c>
      <c r="C23" s="172" t="s">
        <v>149</v>
      </c>
      <c r="D23" s="154" t="s">
        <v>74</v>
      </c>
      <c r="E23" s="157" t="s">
        <v>77</v>
      </c>
      <c r="F23" s="154"/>
      <c r="G23" s="154"/>
    </row>
    <row r="24" spans="1:7" ht="15.75" thickBot="1">
      <c r="A24" s="154">
        <v>16</v>
      </c>
      <c r="B24" s="189">
        <v>43059</v>
      </c>
      <c r="C24" s="192" t="s">
        <v>152</v>
      </c>
      <c r="D24" s="154" t="s">
        <v>74</v>
      </c>
      <c r="E24" s="154" t="s">
        <v>151</v>
      </c>
      <c r="F24" s="154"/>
      <c r="G24" s="154"/>
    </row>
    <row r="25" spans="1:7" ht="15.75" thickBot="1">
      <c r="A25" s="154">
        <v>17</v>
      </c>
      <c r="B25" s="10">
        <v>43073</v>
      </c>
      <c r="C25" s="191" t="s">
        <v>153</v>
      </c>
      <c r="D25" s="154" t="s">
        <v>74</v>
      </c>
      <c r="E25" s="155" t="s">
        <v>77</v>
      </c>
      <c r="F25" s="154"/>
      <c r="G25" s="154"/>
    </row>
    <row r="26" spans="1:7" ht="31.5" thickBot="1">
      <c r="A26" s="154">
        <v>18</v>
      </c>
      <c r="B26" s="168">
        <v>43073</v>
      </c>
      <c r="C26" s="190" t="s">
        <v>154</v>
      </c>
      <c r="D26" s="154" t="s">
        <v>74</v>
      </c>
      <c r="E26" s="173" t="s">
        <v>77</v>
      </c>
      <c r="F26" s="154"/>
      <c r="G26" s="154"/>
    </row>
    <row r="27" spans="1:7" ht="15.75" thickBot="1">
      <c r="A27" s="154">
        <v>19</v>
      </c>
      <c r="B27" s="168" t="s">
        <v>155</v>
      </c>
      <c r="C27" s="170" t="s">
        <v>156</v>
      </c>
      <c r="D27" s="154" t="s">
        <v>74</v>
      </c>
      <c r="E27" s="173" t="s">
        <v>157</v>
      </c>
      <c r="F27" s="154"/>
      <c r="G27" s="154"/>
    </row>
    <row r="28" spans="1:7" ht="15.75" thickBot="1">
      <c r="A28" s="154">
        <v>20</v>
      </c>
      <c r="B28" s="168">
        <v>43087</v>
      </c>
      <c r="C28" s="178" t="s">
        <v>159</v>
      </c>
      <c r="D28" s="154" t="s">
        <v>74</v>
      </c>
      <c r="E28" s="173" t="s">
        <v>158</v>
      </c>
      <c r="F28" s="154"/>
      <c r="G28" s="154"/>
    </row>
    <row r="29" spans="1:7" ht="15.75" thickBot="1">
      <c r="A29" s="154">
        <v>21</v>
      </c>
      <c r="B29" s="168">
        <v>43090</v>
      </c>
      <c r="C29" s="169" t="s">
        <v>160</v>
      </c>
      <c r="D29" s="154" t="s">
        <v>74</v>
      </c>
      <c r="E29" s="155" t="s">
        <v>157</v>
      </c>
      <c r="F29" s="154"/>
      <c r="G29" s="154"/>
    </row>
    <row r="30" spans="1:7" ht="47.25" thickBot="1">
      <c r="A30" s="154">
        <v>22</v>
      </c>
      <c r="B30" s="168">
        <v>43109</v>
      </c>
      <c r="C30" s="169" t="s">
        <v>163</v>
      </c>
      <c r="D30" s="8" t="s">
        <v>74</v>
      </c>
      <c r="E30" s="8" t="s">
        <v>161</v>
      </c>
      <c r="F30" s="154"/>
      <c r="G30" s="154"/>
    </row>
    <row r="31" spans="1:7" ht="31.5" thickBot="1">
      <c r="A31" s="154">
        <v>23</v>
      </c>
      <c r="B31" s="168">
        <v>43446</v>
      </c>
      <c r="C31" s="169" t="s">
        <v>162</v>
      </c>
      <c r="D31" s="154" t="s">
        <v>74</v>
      </c>
      <c r="E31" s="173" t="s">
        <v>118</v>
      </c>
      <c r="F31" s="154"/>
      <c r="G31" s="154"/>
    </row>
    <row r="32" spans="1:7" ht="31.5" thickBot="1">
      <c r="A32" s="154">
        <v>24</v>
      </c>
      <c r="B32" s="168">
        <v>43117</v>
      </c>
      <c r="C32" s="169" t="s">
        <v>164</v>
      </c>
      <c r="D32" s="154" t="s">
        <v>74</v>
      </c>
      <c r="E32" s="155" t="s">
        <v>115</v>
      </c>
      <c r="F32" s="154"/>
      <c r="G32" s="154"/>
    </row>
    <row r="33" spans="1:7" ht="15.75" thickBot="1">
      <c r="A33" s="154">
        <v>25</v>
      </c>
      <c r="B33" s="168"/>
      <c r="C33" s="169"/>
      <c r="D33" s="154"/>
      <c r="E33" s="155"/>
      <c r="F33" s="154"/>
      <c r="G33" s="154"/>
    </row>
    <row r="34" spans="1:7" ht="15.75" thickBot="1">
      <c r="A34" s="154">
        <v>26</v>
      </c>
      <c r="B34" s="168"/>
      <c r="C34" s="169"/>
      <c r="D34" s="154"/>
      <c r="E34" s="173"/>
      <c r="F34" s="154"/>
      <c r="G34" s="154"/>
    </row>
    <row r="35" spans="1:7" ht="15.75" thickBot="1">
      <c r="A35" s="154">
        <v>27</v>
      </c>
      <c r="B35" s="168"/>
      <c r="C35" s="169"/>
      <c r="D35" s="154"/>
      <c r="E35" s="155"/>
      <c r="F35" s="154"/>
      <c r="G35" s="154"/>
    </row>
    <row r="36" spans="1:7" ht="15.75" thickBot="1">
      <c r="A36" s="154">
        <v>28</v>
      </c>
      <c r="B36" s="168"/>
      <c r="C36" s="169"/>
      <c r="D36" s="154"/>
      <c r="E36" s="154"/>
      <c r="F36" s="154"/>
      <c r="G36" s="154"/>
    </row>
    <row r="37" spans="1:7" ht="15.75" thickBot="1">
      <c r="A37" s="154">
        <v>29</v>
      </c>
      <c r="B37" s="168"/>
      <c r="C37" s="169"/>
      <c r="D37" s="154"/>
      <c r="E37" s="155"/>
      <c r="F37" s="154"/>
      <c r="G37" s="154"/>
    </row>
    <row r="38" spans="1:7" ht="15.75" thickBot="1">
      <c r="A38" s="154">
        <v>30</v>
      </c>
      <c r="B38" s="168"/>
      <c r="C38" s="169"/>
      <c r="D38" s="154"/>
      <c r="E38" s="154"/>
      <c r="F38" s="154"/>
      <c r="G38" s="154"/>
    </row>
    <row r="39" spans="1:8" ht="15.75" thickBot="1">
      <c r="A39" s="154">
        <v>31</v>
      </c>
      <c r="B39" s="171"/>
      <c r="C39" s="172"/>
      <c r="D39" s="154"/>
      <c r="E39" s="154"/>
      <c r="F39" s="154"/>
      <c r="G39" s="154"/>
      <c r="H39" s="52"/>
    </row>
    <row r="40" spans="1:8" ht="15.75" thickBot="1">
      <c r="A40" s="154">
        <v>32</v>
      </c>
      <c r="B40" s="171"/>
      <c r="C40" s="172"/>
      <c r="D40" s="154"/>
      <c r="E40" s="154"/>
      <c r="F40" s="154"/>
      <c r="G40" s="154"/>
      <c r="H40" s="52"/>
    </row>
    <row r="41" spans="1:8" ht="15.75" thickBot="1">
      <c r="A41" s="154">
        <v>33</v>
      </c>
      <c r="B41" s="168"/>
      <c r="C41" s="169"/>
      <c r="D41" s="154"/>
      <c r="E41" s="155"/>
      <c r="F41" s="154"/>
      <c r="G41" s="154"/>
      <c r="H41" s="52"/>
    </row>
    <row r="42" spans="1:8" ht="15.75" thickBot="1">
      <c r="A42" s="154">
        <v>34</v>
      </c>
      <c r="B42" s="168"/>
      <c r="C42" s="169"/>
      <c r="D42" s="154"/>
      <c r="E42" s="155"/>
      <c r="F42" s="154"/>
      <c r="G42" s="154"/>
      <c r="H42" s="52"/>
    </row>
    <row r="43" spans="1:8" ht="15.75" thickBot="1">
      <c r="A43" s="154">
        <v>35</v>
      </c>
      <c r="B43" s="168"/>
      <c r="C43" s="169"/>
      <c r="D43" s="154"/>
      <c r="E43" s="155"/>
      <c r="F43" s="154"/>
      <c r="G43" s="154"/>
      <c r="H43" s="52"/>
    </row>
    <row r="44" spans="1:8" ht="15.75" thickBot="1">
      <c r="A44" s="154">
        <v>36</v>
      </c>
      <c r="B44" s="168"/>
      <c r="C44" s="169"/>
      <c r="D44" s="154"/>
      <c r="E44" s="155"/>
      <c r="F44" s="154"/>
      <c r="G44" s="154"/>
      <c r="H44" s="52"/>
    </row>
    <row r="45" spans="1:8" ht="15.75" thickBot="1">
      <c r="A45" s="154">
        <v>37</v>
      </c>
      <c r="B45" s="168"/>
      <c r="C45" s="169"/>
      <c r="D45" s="154"/>
      <c r="E45" s="154"/>
      <c r="F45" s="154"/>
      <c r="G45" s="154"/>
      <c r="H45" s="52"/>
    </row>
    <row r="46" spans="1:8" ht="15.75" thickBot="1">
      <c r="A46" s="154">
        <v>38</v>
      </c>
      <c r="B46" s="168"/>
      <c r="C46" s="169"/>
      <c r="D46" s="154"/>
      <c r="E46" s="154"/>
      <c r="F46" s="154"/>
      <c r="G46" s="154"/>
      <c r="H46" s="52"/>
    </row>
    <row r="47" spans="1:8" ht="15.75" thickBot="1">
      <c r="A47" s="154">
        <v>39</v>
      </c>
      <c r="B47" s="171"/>
      <c r="C47" s="172"/>
      <c r="D47" s="154"/>
      <c r="E47" s="154"/>
      <c r="F47" s="154"/>
      <c r="G47" s="154"/>
      <c r="H47" s="52"/>
    </row>
    <row r="48" spans="1:8" ht="15.75" thickBot="1">
      <c r="A48" s="154">
        <v>40</v>
      </c>
      <c r="B48" s="168"/>
      <c r="C48" s="169"/>
      <c r="D48" s="154"/>
      <c r="E48" s="173"/>
      <c r="F48" s="154"/>
      <c r="G48" s="154"/>
      <c r="H48" s="52"/>
    </row>
    <row r="49" spans="1:8" ht="15.75" thickBot="1">
      <c r="A49" s="154">
        <v>41</v>
      </c>
      <c r="B49" s="171"/>
      <c r="C49" s="172"/>
      <c r="D49" s="154"/>
      <c r="E49" s="174"/>
      <c r="F49" s="154"/>
      <c r="G49" s="154"/>
      <c r="H49" s="52"/>
    </row>
    <row r="50" spans="1:8" ht="15.75" thickBot="1">
      <c r="A50" s="154">
        <v>42</v>
      </c>
      <c r="B50" s="168"/>
      <c r="C50" s="169"/>
      <c r="D50" s="154"/>
      <c r="E50" s="174"/>
      <c r="F50" s="154"/>
      <c r="G50" s="154"/>
      <c r="H50" s="52"/>
    </row>
    <row r="51" spans="1:8" ht="15.75" thickBot="1">
      <c r="A51" s="154">
        <v>43</v>
      </c>
      <c r="B51" s="171"/>
      <c r="C51" s="172"/>
      <c r="D51" s="154"/>
      <c r="E51" s="174"/>
      <c r="F51" s="154"/>
      <c r="G51" s="154"/>
      <c r="H51" s="52"/>
    </row>
    <row r="52" spans="1:8" ht="15.75" thickBot="1">
      <c r="A52" s="154">
        <v>44</v>
      </c>
      <c r="B52" s="168"/>
      <c r="C52" s="169"/>
      <c r="D52" s="154"/>
      <c r="E52" s="174"/>
      <c r="F52" s="154"/>
      <c r="G52" s="154"/>
      <c r="H52" s="52"/>
    </row>
    <row r="53" spans="1:8" ht="15">
      <c r="A53" s="154">
        <v>45</v>
      </c>
      <c r="C53" s="190"/>
      <c r="F53" s="154"/>
      <c r="G53" s="154"/>
      <c r="H53" s="52"/>
    </row>
    <row r="54" spans="1:8" ht="15">
      <c r="A54" s="154">
        <v>45</v>
      </c>
      <c r="C54" s="190"/>
      <c r="F54" s="154"/>
      <c r="G54" s="154"/>
      <c r="H54" s="52"/>
    </row>
    <row r="55" spans="1:8" ht="15.75" thickBot="1">
      <c r="A55" s="154">
        <v>46</v>
      </c>
      <c r="B55" s="171"/>
      <c r="C55" s="172"/>
      <c r="D55" s="154"/>
      <c r="E55" s="174"/>
      <c r="F55" s="154"/>
      <c r="G55" s="154"/>
      <c r="H55" s="52"/>
    </row>
    <row r="56" spans="1:8" ht="15.75" thickBot="1">
      <c r="A56" s="154">
        <v>47</v>
      </c>
      <c r="B56" s="303"/>
      <c r="C56" s="177"/>
      <c r="D56" s="154"/>
      <c r="E56" s="174"/>
      <c r="F56" s="154"/>
      <c r="G56" s="154"/>
      <c r="H56" s="52"/>
    </row>
    <row r="57" spans="1:8" ht="15.75" thickBot="1">
      <c r="A57" s="154"/>
      <c r="B57" s="304"/>
      <c r="C57" s="172"/>
      <c r="D57" s="154"/>
      <c r="E57" s="174"/>
      <c r="F57" s="154"/>
      <c r="G57" s="154"/>
      <c r="H57" s="52"/>
    </row>
    <row r="58" spans="1:7" ht="15.75" thickBot="1">
      <c r="A58" s="113">
        <v>48</v>
      </c>
      <c r="B58" s="168"/>
      <c r="C58" s="169"/>
      <c r="D58" s="154"/>
      <c r="E58" s="173"/>
      <c r="F58" s="157"/>
      <c r="G58" s="17"/>
    </row>
    <row r="59" spans="1:7" ht="15.75" thickBot="1">
      <c r="A59" s="113">
        <v>49</v>
      </c>
      <c r="B59" s="171"/>
      <c r="C59" s="172"/>
      <c r="D59" s="154"/>
      <c r="E59" s="174"/>
      <c r="F59" s="157"/>
      <c r="G59" s="17"/>
    </row>
    <row r="60" spans="1:7" ht="15.75" thickBot="1">
      <c r="A60" s="160"/>
      <c r="B60" s="168"/>
      <c r="C60" s="169"/>
      <c r="D60" s="154"/>
      <c r="E60" s="174"/>
      <c r="F60" s="157"/>
      <c r="G60" s="17"/>
    </row>
    <row r="61" spans="1:7" ht="15.75" thickBot="1">
      <c r="A61" s="113"/>
      <c r="B61" s="168"/>
      <c r="C61" s="169"/>
      <c r="D61" s="154"/>
      <c r="E61" s="157"/>
      <c r="F61" s="157"/>
      <c r="G61" s="17"/>
    </row>
    <row r="62" spans="1:7" ht="21" thickBot="1">
      <c r="A62" s="113"/>
      <c r="B62" s="156"/>
      <c r="C62" s="158" t="s">
        <v>82</v>
      </c>
      <c r="D62" s="157"/>
      <c r="E62" s="157"/>
      <c r="F62" s="157"/>
      <c r="G62" s="17"/>
    </row>
    <row r="63" spans="1:7" ht="15.75" thickBot="1">
      <c r="A63" s="113">
        <v>1</v>
      </c>
      <c r="B63" s="168">
        <v>42980</v>
      </c>
      <c r="C63" s="169" t="s">
        <v>106</v>
      </c>
      <c r="D63" s="154" t="s">
        <v>81</v>
      </c>
      <c r="E63" s="155" t="s">
        <v>107</v>
      </c>
      <c r="F63" s="154">
        <v>24</v>
      </c>
      <c r="G63" s="17"/>
    </row>
    <row r="64" spans="1:7" ht="15.75" thickBot="1">
      <c r="A64" s="113">
        <v>2</v>
      </c>
      <c r="B64" s="168">
        <v>42983</v>
      </c>
      <c r="C64" s="169" t="s">
        <v>108</v>
      </c>
      <c r="D64" s="154" t="s">
        <v>126</v>
      </c>
      <c r="E64" s="174" t="s">
        <v>125</v>
      </c>
      <c r="F64" s="157">
        <v>112</v>
      </c>
      <c r="G64" s="17"/>
    </row>
    <row r="65" spans="1:7" ht="15.75" thickBot="1">
      <c r="A65" s="160">
        <v>3</v>
      </c>
      <c r="B65" s="168">
        <v>42998</v>
      </c>
      <c r="C65" s="169" t="s">
        <v>127</v>
      </c>
      <c r="D65" s="154" t="s">
        <v>74</v>
      </c>
      <c r="E65" s="157" t="s">
        <v>130</v>
      </c>
      <c r="F65" s="157">
        <v>12</v>
      </c>
      <c r="G65" s="17"/>
    </row>
    <row r="66" spans="1:7" ht="31.5" thickBot="1">
      <c r="A66" s="113">
        <v>4</v>
      </c>
      <c r="B66" s="168" t="s">
        <v>133</v>
      </c>
      <c r="C66" s="169" t="s">
        <v>114</v>
      </c>
      <c r="D66" s="154" t="s">
        <v>134</v>
      </c>
      <c r="E66" s="157" t="s">
        <v>135</v>
      </c>
      <c r="F66" s="8">
        <v>54</v>
      </c>
      <c r="G66" s="17"/>
    </row>
    <row r="67" spans="1:7" ht="28.5" customHeight="1" thickBot="1">
      <c r="A67" s="113">
        <v>5</v>
      </c>
      <c r="B67" s="168">
        <v>43026</v>
      </c>
      <c r="C67" s="169" t="s">
        <v>128</v>
      </c>
      <c r="D67" s="154" t="s">
        <v>74</v>
      </c>
      <c r="E67" s="157" t="s">
        <v>129</v>
      </c>
      <c r="F67" s="8">
        <v>10</v>
      </c>
      <c r="G67" s="17"/>
    </row>
    <row r="68" spans="1:7" ht="15.75" thickBot="1">
      <c r="A68" s="164">
        <v>6</v>
      </c>
      <c r="B68" s="10">
        <v>43028</v>
      </c>
      <c r="C68" s="192" t="s">
        <v>131</v>
      </c>
      <c r="D68" s="8" t="s">
        <v>74</v>
      </c>
      <c r="E68" s="8" t="s">
        <v>109</v>
      </c>
      <c r="F68" s="8">
        <v>28</v>
      </c>
      <c r="G68" s="162"/>
    </row>
    <row r="69" spans="1:7" ht="31.5" thickBot="1">
      <c r="A69" s="157">
        <v>7</v>
      </c>
      <c r="B69" s="168">
        <v>43033</v>
      </c>
      <c r="C69" s="169" t="s">
        <v>121</v>
      </c>
      <c r="D69" s="8" t="s">
        <v>74</v>
      </c>
      <c r="E69" s="8" t="s">
        <v>123</v>
      </c>
      <c r="F69" s="8">
        <v>118</v>
      </c>
      <c r="G69" s="17"/>
    </row>
    <row r="70" spans="1:7" ht="31.5" thickBot="1">
      <c r="A70" s="157">
        <v>8</v>
      </c>
      <c r="B70" s="171" t="s">
        <v>132</v>
      </c>
      <c r="C70" s="172" t="s">
        <v>122</v>
      </c>
      <c r="D70" s="157" t="s">
        <v>74</v>
      </c>
      <c r="E70" s="157" t="s">
        <v>124</v>
      </c>
      <c r="F70" s="157">
        <v>114</v>
      </c>
      <c r="G70" s="17"/>
    </row>
    <row r="71" spans="1:7" ht="31.5" thickBot="1">
      <c r="A71" s="164">
        <v>9</v>
      </c>
      <c r="B71" s="171" t="s">
        <v>120</v>
      </c>
      <c r="C71" s="172" t="s">
        <v>138</v>
      </c>
      <c r="D71" s="154" t="s">
        <v>74</v>
      </c>
      <c r="E71" s="173" t="s">
        <v>77</v>
      </c>
      <c r="F71" s="154">
        <v>79</v>
      </c>
      <c r="G71" s="162"/>
    </row>
    <row r="72" spans="1:7" ht="18" customHeight="1" thickBot="1">
      <c r="A72" s="157">
        <v>10</v>
      </c>
      <c r="B72" s="168">
        <v>43028</v>
      </c>
      <c r="C72" s="201" t="s">
        <v>136</v>
      </c>
      <c r="D72" s="8" t="s">
        <v>74</v>
      </c>
      <c r="E72" s="8" t="s">
        <v>137</v>
      </c>
      <c r="F72" s="8">
        <v>35</v>
      </c>
      <c r="G72" s="17"/>
    </row>
    <row r="73" spans="1:7" ht="31.5" thickBot="1">
      <c r="A73" s="17">
        <v>11</v>
      </c>
      <c r="B73" s="187">
        <v>43035</v>
      </c>
      <c r="C73" s="177" t="s">
        <v>139</v>
      </c>
      <c r="D73" s="154" t="s">
        <v>74</v>
      </c>
      <c r="E73" s="173" t="s">
        <v>143</v>
      </c>
      <c r="F73" s="157">
        <v>27</v>
      </c>
      <c r="G73" s="17"/>
    </row>
    <row r="74" spans="1:7" ht="15.75" thickBot="1">
      <c r="A74" s="164">
        <v>12</v>
      </c>
      <c r="B74" s="168">
        <v>43038</v>
      </c>
      <c r="C74" s="169" t="s">
        <v>140</v>
      </c>
      <c r="D74" s="154" t="s">
        <v>74</v>
      </c>
      <c r="E74" s="160" t="s">
        <v>118</v>
      </c>
      <c r="F74" s="157">
        <v>32</v>
      </c>
      <c r="G74" s="162"/>
    </row>
    <row r="75" spans="1:7" ht="31.5" thickBot="1">
      <c r="A75" s="157">
        <v>13</v>
      </c>
      <c r="B75" s="168">
        <v>43068</v>
      </c>
      <c r="C75" s="169" t="s">
        <v>144</v>
      </c>
      <c r="D75" s="154" t="s">
        <v>145</v>
      </c>
      <c r="E75" s="160" t="s">
        <v>146</v>
      </c>
      <c r="F75" s="157">
        <v>28</v>
      </c>
      <c r="G75" s="17"/>
    </row>
    <row r="76" spans="1:7" ht="31.5" thickBot="1">
      <c r="A76" s="157">
        <v>14</v>
      </c>
      <c r="B76" s="168">
        <v>43069</v>
      </c>
      <c r="C76" s="169" t="s">
        <v>144</v>
      </c>
      <c r="D76" s="154" t="s">
        <v>147</v>
      </c>
      <c r="E76" s="160" t="s">
        <v>148</v>
      </c>
      <c r="F76" s="157">
        <v>28</v>
      </c>
      <c r="G76" s="17"/>
    </row>
    <row r="77" spans="1:7" ht="15.75" thickBot="1">
      <c r="A77" s="157">
        <v>15</v>
      </c>
      <c r="B77" s="168"/>
      <c r="C77" s="169"/>
      <c r="D77" s="157"/>
      <c r="E77" s="160"/>
      <c r="F77" s="180"/>
      <c r="G77" s="17"/>
    </row>
    <row r="78" spans="1:7" ht="15">
      <c r="A78" s="157">
        <v>16</v>
      </c>
      <c r="B78" s="163"/>
      <c r="C78" s="178"/>
      <c r="D78" s="164"/>
      <c r="E78" s="202"/>
      <c r="F78" s="157"/>
      <c r="G78" s="17"/>
    </row>
    <row r="79" spans="1:7" ht="15">
      <c r="A79" s="164">
        <v>17</v>
      </c>
      <c r="B79" s="163"/>
      <c r="C79" s="190"/>
      <c r="D79" s="164"/>
      <c r="E79" s="157"/>
      <c r="F79" s="157"/>
      <c r="G79" s="17"/>
    </row>
    <row r="80" spans="1:7" ht="36" customHeight="1">
      <c r="A80" s="157">
        <v>18</v>
      </c>
      <c r="B80" s="156"/>
      <c r="C80" s="190"/>
      <c r="D80" s="164"/>
      <c r="E80" s="202"/>
      <c r="F80" s="157"/>
      <c r="G80" s="17"/>
    </row>
    <row r="81" spans="1:7" ht="15.75" thickBot="1">
      <c r="A81" s="113">
        <v>19</v>
      </c>
      <c r="C81" s="190"/>
      <c r="G81" s="17"/>
    </row>
    <row r="82" spans="1:7" ht="15">
      <c r="A82" s="113">
        <v>20</v>
      </c>
      <c r="B82" s="179"/>
      <c r="C82" s="192"/>
      <c r="D82" s="164"/>
      <c r="E82" s="164"/>
      <c r="F82" s="164"/>
      <c r="G82" s="17"/>
    </row>
    <row r="83" spans="1:7" ht="15">
      <c r="A83" s="113">
        <v>21</v>
      </c>
      <c r="B83" s="156"/>
      <c r="C83" s="175"/>
      <c r="D83" s="157"/>
      <c r="E83" s="157"/>
      <c r="F83" s="157"/>
      <c r="G83" s="17"/>
    </row>
    <row r="84" spans="1:7" ht="15">
      <c r="A84" s="113">
        <v>22</v>
      </c>
      <c r="B84" s="156"/>
      <c r="C84" s="175"/>
      <c r="D84" s="157"/>
      <c r="E84" s="157"/>
      <c r="F84" s="157"/>
      <c r="G84" s="17"/>
    </row>
    <row r="85" spans="1:7" ht="15">
      <c r="A85" s="113">
        <v>23</v>
      </c>
      <c r="C85" s="175"/>
      <c r="G85" s="17"/>
    </row>
    <row r="86" spans="1:7" ht="15.75" thickBot="1">
      <c r="A86" s="113">
        <v>24</v>
      </c>
      <c r="B86" s="156"/>
      <c r="C86" s="175"/>
      <c r="D86" s="164"/>
      <c r="E86" s="164"/>
      <c r="F86" s="164"/>
      <c r="G86" s="176"/>
    </row>
    <row r="87" spans="1:7" ht="15.75" thickBot="1">
      <c r="A87" s="182">
        <v>25</v>
      </c>
      <c r="B87" s="168"/>
      <c r="C87" s="169"/>
      <c r="D87" s="154"/>
      <c r="E87" s="174"/>
      <c r="F87" s="157"/>
      <c r="G87" s="176"/>
    </row>
    <row r="88" spans="1:7" ht="15.75" thickBot="1">
      <c r="A88" s="113">
        <v>26</v>
      </c>
      <c r="B88" s="156"/>
      <c r="C88" s="169"/>
      <c r="D88" s="157"/>
      <c r="E88" s="157"/>
      <c r="F88" s="157"/>
      <c r="G88" s="176"/>
    </row>
    <row r="89" spans="1:7" ht="15.75" thickBot="1">
      <c r="A89" s="113">
        <v>27</v>
      </c>
      <c r="B89" s="199"/>
      <c r="C89" s="169"/>
      <c r="D89" s="164"/>
      <c r="E89" s="164"/>
      <c r="F89" s="164"/>
      <c r="G89" s="176"/>
    </row>
    <row r="90" spans="1:6" ht="15.75" thickBot="1">
      <c r="A90" s="113">
        <v>28</v>
      </c>
      <c r="B90" s="156"/>
      <c r="C90" s="169"/>
      <c r="D90" s="157"/>
      <c r="E90" s="157"/>
      <c r="F90" s="157"/>
    </row>
    <row r="91" spans="1:6" ht="15">
      <c r="A91" s="113">
        <v>29</v>
      </c>
      <c r="B91" s="156"/>
      <c r="C91" s="166"/>
      <c r="D91" s="157"/>
      <c r="E91" s="157"/>
      <c r="F91" s="157"/>
    </row>
    <row r="92" spans="1:6" ht="15">
      <c r="A92" s="113">
        <v>30</v>
      </c>
      <c r="B92" s="156"/>
      <c r="C92" s="166"/>
      <c r="D92" s="157"/>
      <c r="E92" s="157"/>
      <c r="F92" s="157"/>
    </row>
    <row r="93" spans="1:6" ht="15">
      <c r="A93" s="113">
        <v>31</v>
      </c>
      <c r="B93" s="156"/>
      <c r="C93" s="166"/>
      <c r="D93" s="157"/>
      <c r="E93" s="157"/>
      <c r="F93" s="157"/>
    </row>
    <row r="94" spans="1:6" ht="15">
      <c r="A94" s="113">
        <v>32</v>
      </c>
      <c r="B94" s="156"/>
      <c r="C94" s="166"/>
      <c r="D94" s="157"/>
      <c r="E94" s="157"/>
      <c r="F94" s="157"/>
    </row>
    <row r="95" spans="1:6" ht="15">
      <c r="A95" s="113">
        <v>33</v>
      </c>
      <c r="B95" s="156"/>
      <c r="C95" s="166"/>
      <c r="D95" s="157"/>
      <c r="E95" s="157"/>
      <c r="F95" s="157"/>
    </row>
    <row r="96" spans="1:6" ht="15">
      <c r="A96" s="113">
        <v>34</v>
      </c>
      <c r="B96" s="156"/>
      <c r="C96" s="166"/>
      <c r="D96" s="157"/>
      <c r="E96" s="157"/>
      <c r="F96" s="157"/>
    </row>
    <row r="97" spans="1:6" ht="15.75" thickBot="1">
      <c r="A97" s="113">
        <v>35</v>
      </c>
      <c r="B97" s="156"/>
      <c r="C97" s="166"/>
      <c r="D97" s="157"/>
      <c r="E97" s="157"/>
      <c r="F97" s="157"/>
    </row>
    <row r="98" spans="1:6" ht="15.75" thickBot="1">
      <c r="A98" s="113">
        <v>36</v>
      </c>
      <c r="B98" s="168"/>
      <c r="C98" s="169"/>
      <c r="D98" s="157"/>
      <c r="E98" s="157"/>
      <c r="F98" s="157"/>
    </row>
    <row r="99" spans="1:6" ht="15.75" thickBot="1">
      <c r="A99" s="113">
        <v>37</v>
      </c>
      <c r="B99" s="168"/>
      <c r="C99" s="169"/>
      <c r="D99" s="157"/>
      <c r="E99" s="157"/>
      <c r="F99" s="157"/>
    </row>
    <row r="100" spans="1:6" ht="15">
      <c r="A100" s="181">
        <v>38</v>
      </c>
      <c r="B100" s="179"/>
      <c r="C100" s="177"/>
      <c r="D100" s="164"/>
      <c r="E100" s="164"/>
      <c r="F100" s="164"/>
    </row>
    <row r="101" spans="1:6" ht="63" customHeight="1">
      <c r="A101" s="183">
        <v>39</v>
      </c>
      <c r="B101" s="298"/>
      <c r="C101" s="165"/>
      <c r="D101" s="157"/>
      <c r="E101" s="157"/>
      <c r="F101" s="157"/>
    </row>
    <row r="102" spans="1:6" ht="15.75" thickBot="1">
      <c r="A102" s="183"/>
      <c r="B102" s="298"/>
      <c r="C102" s="178"/>
      <c r="D102" s="157"/>
      <c r="E102" s="157"/>
      <c r="F102" s="157"/>
    </row>
    <row r="103" spans="1:6" ht="15.75" thickBot="1">
      <c r="A103" s="184">
        <v>40</v>
      </c>
      <c r="B103" s="168"/>
      <c r="C103" s="169"/>
      <c r="D103" s="185"/>
      <c r="E103" s="185"/>
      <c r="F103" s="185"/>
    </row>
    <row r="104" spans="1:6" ht="15" customHeight="1" thickBot="1">
      <c r="A104" s="113">
        <v>41</v>
      </c>
      <c r="B104" s="156"/>
      <c r="C104" s="178"/>
      <c r="D104" s="157"/>
      <c r="E104" s="157"/>
      <c r="F104" s="157"/>
    </row>
    <row r="105" spans="1:6" ht="15">
      <c r="A105" s="113">
        <v>42</v>
      </c>
      <c r="B105" s="299"/>
      <c r="C105" s="301"/>
      <c r="D105" s="157"/>
      <c r="E105" s="157"/>
      <c r="F105" s="157"/>
    </row>
    <row r="106" spans="1:6" ht="15.75" thickBot="1">
      <c r="A106" s="113"/>
      <c r="B106" s="300"/>
      <c r="C106" s="302"/>
      <c r="D106" s="157"/>
      <c r="E106" s="157"/>
      <c r="F106" s="157"/>
    </row>
    <row r="107" spans="1:6" ht="15">
      <c r="A107" s="113">
        <v>43</v>
      </c>
      <c r="B107" s="156"/>
      <c r="C107" s="161"/>
      <c r="D107" s="157"/>
      <c r="E107" s="157"/>
      <c r="F107" s="157"/>
    </row>
  </sheetData>
  <sheetProtection/>
  <mergeCells count="12">
    <mergeCell ref="B101:B102"/>
    <mergeCell ref="B105:B106"/>
    <mergeCell ref="C105:C106"/>
    <mergeCell ref="B56:B57"/>
    <mergeCell ref="A2:G2"/>
    <mergeCell ref="A5:A7"/>
    <mergeCell ref="B5:B7"/>
    <mergeCell ref="G5:G7"/>
    <mergeCell ref="C5:C7"/>
    <mergeCell ref="D5:D7"/>
    <mergeCell ref="E5:E7"/>
    <mergeCell ref="F5:F7"/>
  </mergeCells>
  <printOptions horizontalCentered="1"/>
  <pageMargins left="0.984251968503937" right="0.984251968503937" top="0.4724409448818898" bottom="0.3937007874015748" header="0.4724409448818898" footer="0.3937007874015748"/>
  <pageSetup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7"/>
  <sheetViews>
    <sheetView zoomScale="69" zoomScaleNormal="69" zoomScaleSheetLayoutView="68" zoomScalePageLayoutView="0" workbookViewId="0" topLeftCell="A14">
      <selection activeCell="AB41" sqref="AB41"/>
    </sheetView>
  </sheetViews>
  <sheetFormatPr defaultColWidth="9.00390625" defaultRowHeight="12.75"/>
  <cols>
    <col min="1" max="2" width="8.625" style="0" customWidth="1"/>
    <col min="3" max="10" width="4.625" style="0" customWidth="1"/>
    <col min="11" max="11" width="8.625" style="0" customWidth="1"/>
    <col min="12" max="13" width="4.625" style="0" customWidth="1"/>
    <col min="14" max="28" width="8.625" style="0" customWidth="1"/>
    <col min="29" max="29" width="13.00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16"/>
      <c r="R2" s="209" t="s">
        <v>29</v>
      </c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23" t="s">
        <v>90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4" t="s">
        <v>84</v>
      </c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1:35" ht="15" customHeight="1">
      <c r="A5" s="210" t="s">
        <v>4</v>
      </c>
      <c r="B5" s="213" t="s">
        <v>42</v>
      </c>
      <c r="C5" s="210" t="s">
        <v>1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20" t="s">
        <v>49</v>
      </c>
      <c r="Q5" s="210" t="s">
        <v>4</v>
      </c>
      <c r="R5" s="234" t="s">
        <v>64</v>
      </c>
      <c r="S5" s="227" t="s">
        <v>43</v>
      </c>
      <c r="T5" s="227"/>
      <c r="U5" s="227"/>
      <c r="V5" s="227"/>
      <c r="W5" s="227"/>
      <c r="X5" s="227"/>
      <c r="Y5" s="227"/>
      <c r="Z5" s="227"/>
      <c r="AA5" s="227"/>
      <c r="AB5" s="227"/>
      <c r="AC5" s="105"/>
      <c r="AD5" s="241" t="s">
        <v>62</v>
      </c>
      <c r="AE5" s="241"/>
      <c r="AF5" s="241"/>
      <c r="AG5" s="241"/>
      <c r="AH5" s="241"/>
      <c r="AI5" s="210" t="s">
        <v>4</v>
      </c>
    </row>
    <row r="6" spans="1:35" ht="15" customHeight="1">
      <c r="A6" s="210"/>
      <c r="B6" s="214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21"/>
      <c r="Q6" s="210"/>
      <c r="R6" s="234"/>
      <c r="S6" s="225" t="s">
        <v>39</v>
      </c>
      <c r="T6" s="229" t="s">
        <v>40</v>
      </c>
      <c r="U6" s="243" t="s">
        <v>50</v>
      </c>
      <c r="V6" s="225" t="s">
        <v>30</v>
      </c>
      <c r="W6" s="226" t="s">
        <v>51</v>
      </c>
      <c r="X6" s="226" t="s">
        <v>52</v>
      </c>
      <c r="Y6" s="226" t="s">
        <v>54</v>
      </c>
      <c r="Z6" s="225" t="s">
        <v>53</v>
      </c>
      <c r="AA6" s="225" t="s">
        <v>55</v>
      </c>
      <c r="AB6" s="225" t="s">
        <v>31</v>
      </c>
      <c r="AC6" s="242" t="s">
        <v>56</v>
      </c>
      <c r="AD6" s="228" t="s">
        <v>57</v>
      </c>
      <c r="AE6" s="228" t="s">
        <v>58</v>
      </c>
      <c r="AF6" s="228" t="s">
        <v>59</v>
      </c>
      <c r="AG6" s="228" t="s">
        <v>60</v>
      </c>
      <c r="AH6" s="228" t="s">
        <v>61</v>
      </c>
      <c r="AI6" s="210"/>
    </row>
    <row r="7" spans="1:35" ht="15" customHeight="1">
      <c r="A7" s="210"/>
      <c r="B7" s="214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21"/>
      <c r="Q7" s="210"/>
      <c r="R7" s="234"/>
      <c r="S7" s="225"/>
      <c r="T7" s="229"/>
      <c r="U7" s="243"/>
      <c r="V7" s="225"/>
      <c r="W7" s="226"/>
      <c r="X7" s="226"/>
      <c r="Y7" s="226"/>
      <c r="Z7" s="225"/>
      <c r="AA7" s="225"/>
      <c r="AB7" s="225"/>
      <c r="AC7" s="242"/>
      <c r="AD7" s="228"/>
      <c r="AE7" s="228"/>
      <c r="AF7" s="228"/>
      <c r="AG7" s="228"/>
      <c r="AH7" s="228"/>
      <c r="AI7" s="210"/>
    </row>
    <row r="8" spans="1:35" ht="15" customHeight="1">
      <c r="A8" s="210"/>
      <c r="B8" s="214"/>
      <c r="C8" s="210" t="s">
        <v>3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 t="s">
        <v>32</v>
      </c>
      <c r="O8" s="210" t="s">
        <v>2</v>
      </c>
      <c r="P8" s="221"/>
      <c r="Q8" s="210"/>
      <c r="R8" s="234"/>
      <c r="S8" s="225"/>
      <c r="T8" s="229"/>
      <c r="U8" s="243"/>
      <c r="V8" s="225"/>
      <c r="W8" s="226"/>
      <c r="X8" s="226"/>
      <c r="Y8" s="226"/>
      <c r="Z8" s="225"/>
      <c r="AA8" s="225"/>
      <c r="AB8" s="225"/>
      <c r="AC8" s="242"/>
      <c r="AD8" s="228"/>
      <c r="AE8" s="228"/>
      <c r="AF8" s="228"/>
      <c r="AG8" s="228"/>
      <c r="AH8" s="228"/>
      <c r="AI8" s="210"/>
    </row>
    <row r="9" spans="1:35" ht="15" customHeight="1">
      <c r="A9" s="210"/>
      <c r="B9" s="214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21"/>
      <c r="Q9" s="210"/>
      <c r="R9" s="234"/>
      <c r="S9" s="225"/>
      <c r="T9" s="229"/>
      <c r="U9" s="243"/>
      <c r="V9" s="225"/>
      <c r="W9" s="226"/>
      <c r="X9" s="226"/>
      <c r="Y9" s="226"/>
      <c r="Z9" s="225"/>
      <c r="AA9" s="225"/>
      <c r="AB9" s="225"/>
      <c r="AC9" s="242"/>
      <c r="AD9" s="228"/>
      <c r="AE9" s="228"/>
      <c r="AF9" s="228"/>
      <c r="AG9" s="228"/>
      <c r="AH9" s="228"/>
      <c r="AI9" s="210"/>
    </row>
    <row r="10" spans="1:35" ht="64.5" customHeight="1">
      <c r="A10" s="210"/>
      <c r="B10" s="215"/>
      <c r="C10" s="211" t="s">
        <v>33</v>
      </c>
      <c r="D10" s="212"/>
      <c r="E10" s="211" t="s">
        <v>34</v>
      </c>
      <c r="F10" s="212"/>
      <c r="G10" s="212" t="s">
        <v>35</v>
      </c>
      <c r="H10" s="212"/>
      <c r="I10" s="212" t="s">
        <v>36</v>
      </c>
      <c r="J10" s="212"/>
      <c r="K10" s="92" t="s">
        <v>47</v>
      </c>
      <c r="L10" s="218" t="s">
        <v>46</v>
      </c>
      <c r="M10" s="219"/>
      <c r="N10" s="210"/>
      <c r="O10" s="210"/>
      <c r="P10" s="222"/>
      <c r="Q10" s="210"/>
      <c r="R10" s="234"/>
      <c r="S10" s="225"/>
      <c r="T10" s="229"/>
      <c r="U10" s="243"/>
      <c r="V10" s="225"/>
      <c r="W10" s="226"/>
      <c r="X10" s="226"/>
      <c r="Y10" s="226"/>
      <c r="Z10" s="225"/>
      <c r="AA10" s="225"/>
      <c r="AB10" s="225"/>
      <c r="AC10" s="242"/>
      <c r="AD10" s="228"/>
      <c r="AE10" s="228"/>
      <c r="AF10" s="228"/>
      <c r="AG10" s="228"/>
      <c r="AH10" s="228"/>
      <c r="AI10" s="210"/>
    </row>
    <row r="11" spans="1:35" ht="15" customHeight="1">
      <c r="A11" s="50"/>
      <c r="B11" s="51"/>
      <c r="C11" s="235" t="s">
        <v>37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115"/>
      <c r="Q11" s="67"/>
      <c r="R11" s="33"/>
      <c r="S11" s="233" t="s">
        <v>37</v>
      </c>
      <c r="T11" s="233"/>
      <c r="U11" s="233"/>
      <c r="V11" s="233"/>
      <c r="W11" s="233"/>
      <c r="X11" s="233"/>
      <c r="Y11" s="233"/>
      <c r="Z11" s="233"/>
      <c r="AA11" s="233"/>
      <c r="AB11" s="25"/>
      <c r="AC11" s="131"/>
      <c r="AD11" s="105"/>
      <c r="AE11" s="105"/>
      <c r="AF11" s="105"/>
      <c r="AG11" s="105"/>
      <c r="AH11" s="131"/>
      <c r="AI11" s="67"/>
    </row>
    <row r="12" spans="1:35" s="75" customFormat="1" ht="15" customHeight="1">
      <c r="A12" s="72"/>
      <c r="B12" s="69"/>
      <c r="C12" s="82"/>
      <c r="D12" s="83"/>
      <c r="E12" s="82"/>
      <c r="F12" s="83"/>
      <c r="G12" s="82"/>
      <c r="H12" s="83"/>
      <c r="I12" s="82"/>
      <c r="J12" s="83"/>
      <c r="K12" s="77"/>
      <c r="L12" s="82"/>
      <c r="M12" s="83"/>
      <c r="N12" s="35"/>
      <c r="O12" s="35"/>
      <c r="P12" s="122"/>
      <c r="Q12" s="74"/>
      <c r="R12" s="70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132"/>
      <c r="AD12" s="106"/>
      <c r="AE12" s="106"/>
      <c r="AF12" s="106"/>
      <c r="AG12" s="106"/>
      <c r="AH12" s="138"/>
      <c r="AI12" s="38"/>
    </row>
    <row r="13" spans="1:35" ht="15" customHeight="1">
      <c r="A13" s="32">
        <v>1</v>
      </c>
      <c r="B13" s="88">
        <f>C13+D13+E13+F13+G13+H13+I13+J13+K13+L13+M13+N13+O13</f>
        <v>0</v>
      </c>
      <c r="C13" s="82"/>
      <c r="D13" s="83"/>
      <c r="E13" s="82"/>
      <c r="F13" s="83"/>
      <c r="G13" s="82"/>
      <c r="H13" s="83"/>
      <c r="I13" s="82"/>
      <c r="J13" s="83"/>
      <c r="K13" s="77"/>
      <c r="L13" s="82"/>
      <c r="M13" s="83"/>
      <c r="N13" s="35"/>
      <c r="O13" s="35"/>
      <c r="P13" s="77"/>
      <c r="Q13" s="32">
        <v>1</v>
      </c>
      <c r="R13" s="3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132">
        <f>R13+AB13</f>
        <v>0</v>
      </c>
      <c r="AD13" s="105"/>
      <c r="AE13" s="105"/>
      <c r="AF13" s="105"/>
      <c r="AG13" s="105"/>
      <c r="AH13" s="131">
        <f>AD13+AE13+AF13+AG13</f>
        <v>0</v>
      </c>
      <c r="AI13" s="32">
        <v>1</v>
      </c>
    </row>
    <row r="14" spans="1:35" ht="15" customHeight="1">
      <c r="A14" s="32">
        <v>2</v>
      </c>
      <c r="B14" s="88">
        <f aca="true" t="shared" si="0" ref="B14:B42">C14+D14+E14+F14+G14+H14+I14+J14+K14+L14+M14+N14+O14</f>
        <v>0</v>
      </c>
      <c r="C14" s="82"/>
      <c r="D14" s="83"/>
      <c r="E14" s="82"/>
      <c r="F14" s="83"/>
      <c r="G14" s="82"/>
      <c r="H14" s="83"/>
      <c r="I14" s="82"/>
      <c r="J14" s="83"/>
      <c r="K14" s="77"/>
      <c r="L14" s="82"/>
      <c r="M14" s="83"/>
      <c r="N14" s="35"/>
      <c r="O14" s="35"/>
      <c r="P14" s="77"/>
      <c r="Q14" s="32">
        <v>2</v>
      </c>
      <c r="R14" s="3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2">
        <f aca="true" t="shared" si="1" ref="AC14:AC42">R14+AB14</f>
        <v>0</v>
      </c>
      <c r="AD14" s="105"/>
      <c r="AE14" s="105"/>
      <c r="AF14" s="105"/>
      <c r="AG14" s="105"/>
      <c r="AH14" s="131">
        <f aca="true" t="shared" si="2" ref="AH14:AH42">AD14+AE14+AF14+AG14</f>
        <v>0</v>
      </c>
      <c r="AI14" s="32">
        <v>2</v>
      </c>
    </row>
    <row r="15" spans="1:35" ht="15" customHeight="1">
      <c r="A15" s="32">
        <v>3</v>
      </c>
      <c r="B15" s="88">
        <f t="shared" si="0"/>
        <v>0</v>
      </c>
      <c r="C15" s="82"/>
      <c r="D15" s="83"/>
      <c r="E15" s="82"/>
      <c r="F15" s="83"/>
      <c r="G15" s="82"/>
      <c r="H15" s="83"/>
      <c r="I15" s="82"/>
      <c r="J15" s="83"/>
      <c r="K15" s="77"/>
      <c r="L15" s="82"/>
      <c r="M15" s="83"/>
      <c r="N15" s="35"/>
      <c r="O15" s="35"/>
      <c r="P15" s="77"/>
      <c r="Q15" s="32">
        <v>3</v>
      </c>
      <c r="R15" s="3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32">
        <f t="shared" si="1"/>
        <v>0</v>
      </c>
      <c r="AD15" s="105"/>
      <c r="AE15" s="105"/>
      <c r="AF15" s="105"/>
      <c r="AG15" s="105"/>
      <c r="AH15" s="131">
        <f t="shared" si="2"/>
        <v>0</v>
      </c>
      <c r="AI15" s="32">
        <v>3</v>
      </c>
    </row>
    <row r="16" spans="1:35" ht="15" customHeight="1">
      <c r="A16" s="32">
        <v>4</v>
      </c>
      <c r="B16" s="88">
        <f t="shared" si="0"/>
        <v>0</v>
      </c>
      <c r="C16" s="82"/>
      <c r="D16" s="83"/>
      <c r="E16" s="82"/>
      <c r="F16" s="83"/>
      <c r="G16" s="82"/>
      <c r="H16" s="83"/>
      <c r="I16" s="82"/>
      <c r="J16" s="83"/>
      <c r="K16" s="77"/>
      <c r="L16" s="82"/>
      <c r="M16" s="83"/>
      <c r="N16" s="35"/>
      <c r="O16" s="35"/>
      <c r="P16" s="77"/>
      <c r="Q16" s="32">
        <v>4</v>
      </c>
      <c r="R16" s="3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2">
        <f t="shared" si="1"/>
        <v>0</v>
      </c>
      <c r="AD16" s="105"/>
      <c r="AE16" s="105"/>
      <c r="AF16" s="105"/>
      <c r="AG16" s="105"/>
      <c r="AH16" s="131">
        <f t="shared" si="2"/>
        <v>0</v>
      </c>
      <c r="AI16" s="32">
        <v>4</v>
      </c>
    </row>
    <row r="17" spans="1:35" ht="15" customHeight="1">
      <c r="A17" s="32">
        <v>5</v>
      </c>
      <c r="B17" s="88">
        <f t="shared" si="0"/>
        <v>0</v>
      </c>
      <c r="C17" s="82"/>
      <c r="D17" s="83"/>
      <c r="E17" s="82"/>
      <c r="F17" s="83"/>
      <c r="G17" s="82"/>
      <c r="H17" s="83"/>
      <c r="I17" s="82"/>
      <c r="J17" s="83"/>
      <c r="K17" s="77"/>
      <c r="L17" s="82"/>
      <c r="M17" s="83"/>
      <c r="N17" s="35"/>
      <c r="O17" s="35"/>
      <c r="P17" s="77"/>
      <c r="Q17" s="32">
        <v>5</v>
      </c>
      <c r="R17" s="3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2">
        <f t="shared" si="1"/>
        <v>0</v>
      </c>
      <c r="AD17" s="105"/>
      <c r="AE17" s="105"/>
      <c r="AF17" s="105"/>
      <c r="AG17" s="105"/>
      <c r="AH17" s="131">
        <f t="shared" si="2"/>
        <v>0</v>
      </c>
      <c r="AI17" s="32">
        <v>5</v>
      </c>
    </row>
    <row r="18" spans="1:35" ht="15" customHeight="1">
      <c r="A18" s="32">
        <v>6</v>
      </c>
      <c r="B18" s="88">
        <f t="shared" si="0"/>
        <v>0</v>
      </c>
      <c r="C18" s="82"/>
      <c r="D18" s="83"/>
      <c r="E18" s="82"/>
      <c r="F18" s="83"/>
      <c r="G18" s="82"/>
      <c r="H18" s="83"/>
      <c r="I18" s="82"/>
      <c r="J18" s="83"/>
      <c r="K18" s="77"/>
      <c r="L18" s="82"/>
      <c r="M18" s="83"/>
      <c r="N18" s="35"/>
      <c r="O18" s="35"/>
      <c r="P18" s="77"/>
      <c r="Q18" s="32">
        <v>6</v>
      </c>
      <c r="R18" s="3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2">
        <f t="shared" si="1"/>
        <v>0</v>
      </c>
      <c r="AD18" s="105"/>
      <c r="AE18" s="105"/>
      <c r="AF18" s="105"/>
      <c r="AG18" s="105"/>
      <c r="AH18" s="131">
        <f t="shared" si="2"/>
        <v>0</v>
      </c>
      <c r="AI18" s="32">
        <v>6</v>
      </c>
    </row>
    <row r="19" spans="1:35" ht="15" customHeight="1">
      <c r="A19" s="32">
        <v>7</v>
      </c>
      <c r="B19" s="88">
        <f t="shared" si="0"/>
        <v>118</v>
      </c>
      <c r="C19" s="82"/>
      <c r="D19" s="83"/>
      <c r="E19" s="82"/>
      <c r="F19" s="83"/>
      <c r="G19" s="82">
        <v>22</v>
      </c>
      <c r="H19" s="83">
        <v>80</v>
      </c>
      <c r="I19" s="82"/>
      <c r="J19" s="83"/>
      <c r="K19" s="77"/>
      <c r="L19" s="82"/>
      <c r="M19" s="83"/>
      <c r="N19" s="35">
        <v>4</v>
      </c>
      <c r="O19" s="35">
        <v>12</v>
      </c>
      <c r="P19" s="77">
        <v>118</v>
      </c>
      <c r="Q19" s="32">
        <v>7</v>
      </c>
      <c r="R19" s="35"/>
      <c r="S19" s="55"/>
      <c r="T19" s="55"/>
      <c r="U19" s="55"/>
      <c r="V19" s="55"/>
      <c r="W19" s="55"/>
      <c r="X19" s="55"/>
      <c r="Y19" s="55"/>
      <c r="Z19" s="55"/>
      <c r="AA19" s="55"/>
      <c r="AB19" s="55">
        <v>1084</v>
      </c>
      <c r="AC19" s="132">
        <f t="shared" si="1"/>
        <v>1084</v>
      </c>
      <c r="AD19" s="105"/>
      <c r="AE19" s="105"/>
      <c r="AF19" s="105"/>
      <c r="AG19" s="105"/>
      <c r="AH19" s="131">
        <f t="shared" si="2"/>
        <v>0</v>
      </c>
      <c r="AI19" s="32">
        <v>7</v>
      </c>
    </row>
    <row r="20" spans="1:35" ht="15" customHeight="1">
      <c r="A20" s="32">
        <v>8</v>
      </c>
      <c r="B20" s="88">
        <f t="shared" si="0"/>
        <v>0</v>
      </c>
      <c r="C20" s="82"/>
      <c r="D20" s="83"/>
      <c r="E20" s="82"/>
      <c r="F20" s="83"/>
      <c r="G20" s="82"/>
      <c r="H20" s="83"/>
      <c r="I20" s="82"/>
      <c r="J20" s="83"/>
      <c r="K20" s="77"/>
      <c r="L20" s="82"/>
      <c r="M20" s="83"/>
      <c r="N20" s="35"/>
      <c r="O20" s="35"/>
      <c r="P20" s="77"/>
      <c r="Q20" s="32">
        <v>8</v>
      </c>
      <c r="R20" s="3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2">
        <f t="shared" si="1"/>
        <v>0</v>
      </c>
      <c r="AD20" s="105"/>
      <c r="AE20" s="105"/>
      <c r="AF20" s="105"/>
      <c r="AG20" s="105"/>
      <c r="AH20" s="131">
        <f t="shared" si="2"/>
        <v>0</v>
      </c>
      <c r="AI20" s="32">
        <v>8</v>
      </c>
    </row>
    <row r="21" spans="1:35" ht="15" customHeight="1">
      <c r="A21" s="32">
        <v>9</v>
      </c>
      <c r="B21" s="88">
        <f t="shared" si="0"/>
        <v>0</v>
      </c>
      <c r="C21" s="82"/>
      <c r="D21" s="83"/>
      <c r="E21" s="82"/>
      <c r="F21" s="83"/>
      <c r="G21" s="82"/>
      <c r="H21" s="83"/>
      <c r="I21" s="82"/>
      <c r="J21" s="83"/>
      <c r="K21" s="77"/>
      <c r="L21" s="82"/>
      <c r="M21" s="83"/>
      <c r="N21" s="35"/>
      <c r="O21" s="35"/>
      <c r="P21" s="77"/>
      <c r="Q21" s="32">
        <v>9</v>
      </c>
      <c r="R21" s="3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2">
        <f t="shared" si="1"/>
        <v>0</v>
      </c>
      <c r="AD21" s="105"/>
      <c r="AE21" s="105"/>
      <c r="AF21" s="105"/>
      <c r="AG21" s="105"/>
      <c r="AH21" s="131">
        <f t="shared" si="2"/>
        <v>0</v>
      </c>
      <c r="AI21" s="32">
        <v>9</v>
      </c>
    </row>
    <row r="22" spans="1:35" ht="15" customHeight="1">
      <c r="A22" s="32">
        <v>10</v>
      </c>
      <c r="B22" s="88">
        <f t="shared" si="0"/>
        <v>0</v>
      </c>
      <c r="C22" s="82"/>
      <c r="D22" s="83"/>
      <c r="E22" s="82"/>
      <c r="F22" s="83"/>
      <c r="G22" s="82"/>
      <c r="H22" s="83"/>
      <c r="I22" s="82"/>
      <c r="J22" s="83"/>
      <c r="K22" s="77"/>
      <c r="L22" s="82"/>
      <c r="M22" s="83"/>
      <c r="N22" s="35"/>
      <c r="O22" s="35"/>
      <c r="P22" s="77"/>
      <c r="Q22" s="32">
        <v>10</v>
      </c>
      <c r="R22" s="3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32">
        <f t="shared" si="1"/>
        <v>0</v>
      </c>
      <c r="AD22" s="105"/>
      <c r="AE22" s="105"/>
      <c r="AF22" s="105"/>
      <c r="AG22" s="105"/>
      <c r="AH22" s="131">
        <f t="shared" si="2"/>
        <v>0</v>
      </c>
      <c r="AI22" s="32">
        <v>10</v>
      </c>
    </row>
    <row r="23" spans="1:35" ht="15" customHeight="1">
      <c r="A23" s="32">
        <v>11</v>
      </c>
      <c r="B23" s="88">
        <f t="shared" si="0"/>
        <v>0</v>
      </c>
      <c r="C23" s="82"/>
      <c r="D23" s="83"/>
      <c r="E23" s="82"/>
      <c r="F23" s="83"/>
      <c r="G23" s="82"/>
      <c r="H23" s="83"/>
      <c r="I23" s="82"/>
      <c r="J23" s="83"/>
      <c r="K23" s="77"/>
      <c r="L23" s="82"/>
      <c r="M23" s="83"/>
      <c r="N23" s="35"/>
      <c r="O23" s="35"/>
      <c r="P23" s="77"/>
      <c r="Q23" s="32">
        <v>11</v>
      </c>
      <c r="R23" s="3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2">
        <f t="shared" si="1"/>
        <v>0</v>
      </c>
      <c r="AD23" s="105"/>
      <c r="AE23" s="105"/>
      <c r="AF23" s="105"/>
      <c r="AG23" s="105"/>
      <c r="AH23" s="131">
        <f t="shared" si="2"/>
        <v>0</v>
      </c>
      <c r="AI23" s="32">
        <v>11</v>
      </c>
    </row>
    <row r="24" spans="1:35" ht="15" customHeight="1">
      <c r="A24" s="32">
        <v>12</v>
      </c>
      <c r="B24" s="88">
        <f t="shared" si="0"/>
        <v>0</v>
      </c>
      <c r="C24" s="82"/>
      <c r="D24" s="83"/>
      <c r="E24" s="82"/>
      <c r="F24" s="83"/>
      <c r="G24" s="82"/>
      <c r="H24" s="83"/>
      <c r="I24" s="82"/>
      <c r="J24" s="83"/>
      <c r="K24" s="77"/>
      <c r="L24" s="82"/>
      <c r="M24" s="83"/>
      <c r="N24" s="35"/>
      <c r="O24" s="35"/>
      <c r="P24" s="77"/>
      <c r="Q24" s="32">
        <v>12</v>
      </c>
      <c r="R24" s="3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2">
        <f t="shared" si="1"/>
        <v>0</v>
      </c>
      <c r="AD24" s="105"/>
      <c r="AE24" s="105"/>
      <c r="AF24" s="105"/>
      <c r="AG24" s="105"/>
      <c r="AH24" s="131">
        <f t="shared" si="2"/>
        <v>0</v>
      </c>
      <c r="AI24" s="32">
        <v>12</v>
      </c>
    </row>
    <row r="25" spans="1:35" ht="15" customHeight="1">
      <c r="A25" s="32">
        <v>13</v>
      </c>
      <c r="B25" s="88">
        <f t="shared" si="0"/>
        <v>80</v>
      </c>
      <c r="C25" s="82"/>
      <c r="D25" s="83"/>
      <c r="E25" s="82"/>
      <c r="F25" s="83"/>
      <c r="G25" s="82">
        <v>70</v>
      </c>
      <c r="H25" s="83"/>
      <c r="I25" s="82"/>
      <c r="J25" s="83"/>
      <c r="K25" s="77"/>
      <c r="L25" s="82"/>
      <c r="M25" s="83"/>
      <c r="N25" s="35">
        <v>3</v>
      </c>
      <c r="O25" s="35">
        <v>7</v>
      </c>
      <c r="P25" s="77">
        <v>80</v>
      </c>
      <c r="Q25" s="32">
        <v>13</v>
      </c>
      <c r="R25" s="35"/>
      <c r="S25" s="55"/>
      <c r="T25" s="55"/>
      <c r="U25" s="55"/>
      <c r="V25" s="55"/>
      <c r="W25" s="55"/>
      <c r="X25" s="55"/>
      <c r="Y25" s="55"/>
      <c r="Z25" s="55"/>
      <c r="AA25" s="55"/>
      <c r="AB25" s="55">
        <v>618</v>
      </c>
      <c r="AC25" s="132">
        <f t="shared" si="1"/>
        <v>618</v>
      </c>
      <c r="AD25" s="105"/>
      <c r="AE25" s="105"/>
      <c r="AF25" s="105"/>
      <c r="AG25" s="105"/>
      <c r="AH25" s="131">
        <f t="shared" si="2"/>
        <v>0</v>
      </c>
      <c r="AI25" s="32">
        <v>13</v>
      </c>
    </row>
    <row r="26" spans="1:35" ht="15" customHeight="1">
      <c r="A26" s="32">
        <v>14</v>
      </c>
      <c r="B26" s="88">
        <f t="shared" si="0"/>
        <v>58</v>
      </c>
      <c r="C26" s="82"/>
      <c r="D26" s="83"/>
      <c r="E26" s="82"/>
      <c r="F26" s="83"/>
      <c r="G26" s="82"/>
      <c r="H26" s="83"/>
      <c r="I26" s="82"/>
      <c r="J26" s="83"/>
      <c r="K26" s="77"/>
      <c r="L26" s="82"/>
      <c r="M26" s="83">
        <v>53</v>
      </c>
      <c r="N26" s="35">
        <v>2</v>
      </c>
      <c r="O26" s="35">
        <v>3</v>
      </c>
      <c r="P26" s="77">
        <v>58</v>
      </c>
      <c r="Q26" s="32">
        <v>14</v>
      </c>
      <c r="R26" s="3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132">
        <f t="shared" si="1"/>
        <v>0</v>
      </c>
      <c r="AD26" s="105"/>
      <c r="AE26" s="105"/>
      <c r="AF26" s="105"/>
      <c r="AG26" s="105"/>
      <c r="AH26" s="131">
        <f t="shared" si="2"/>
        <v>0</v>
      </c>
      <c r="AI26" s="32">
        <v>14</v>
      </c>
    </row>
    <row r="27" spans="1:35" ht="15" customHeight="1">
      <c r="A27" s="32">
        <v>15</v>
      </c>
      <c r="B27" s="88">
        <f t="shared" si="0"/>
        <v>45</v>
      </c>
      <c r="C27" s="82"/>
      <c r="D27" s="83"/>
      <c r="E27" s="82"/>
      <c r="F27" s="83"/>
      <c r="G27" s="82"/>
      <c r="H27" s="83"/>
      <c r="I27" s="82"/>
      <c r="J27" s="83"/>
      <c r="K27" s="77"/>
      <c r="L27" s="82">
        <v>43</v>
      </c>
      <c r="M27" s="83"/>
      <c r="N27" s="35">
        <v>2</v>
      </c>
      <c r="O27" s="35"/>
      <c r="P27" s="77">
        <v>45</v>
      </c>
      <c r="Q27" s="32">
        <v>15</v>
      </c>
      <c r="R27" s="35"/>
      <c r="S27" s="55"/>
      <c r="T27" s="55"/>
      <c r="U27" s="55"/>
      <c r="V27" s="55"/>
      <c r="W27" s="55"/>
      <c r="X27" s="55"/>
      <c r="Y27" s="55"/>
      <c r="Z27" s="55"/>
      <c r="AA27" s="55"/>
      <c r="AB27" s="55">
        <v>474</v>
      </c>
      <c r="AC27" s="132">
        <f t="shared" si="1"/>
        <v>474</v>
      </c>
      <c r="AD27" s="105"/>
      <c r="AE27" s="105"/>
      <c r="AF27" s="105"/>
      <c r="AG27" s="105"/>
      <c r="AH27" s="131">
        <f t="shared" si="2"/>
        <v>0</v>
      </c>
      <c r="AI27" s="32">
        <v>15</v>
      </c>
    </row>
    <row r="28" spans="1:35" ht="15" customHeight="1">
      <c r="A28" s="32">
        <v>16</v>
      </c>
      <c r="B28" s="88">
        <f t="shared" si="0"/>
        <v>113</v>
      </c>
      <c r="C28" s="82"/>
      <c r="D28" s="83"/>
      <c r="E28" s="82"/>
      <c r="F28" s="83">
        <v>101</v>
      </c>
      <c r="G28" s="82"/>
      <c r="H28" s="83"/>
      <c r="I28" s="82"/>
      <c r="J28" s="83"/>
      <c r="K28" s="77"/>
      <c r="L28" s="82"/>
      <c r="M28" s="83"/>
      <c r="N28" s="35">
        <v>4</v>
      </c>
      <c r="O28" s="35">
        <v>8</v>
      </c>
      <c r="P28" s="77">
        <v>113</v>
      </c>
      <c r="Q28" s="32">
        <v>16</v>
      </c>
      <c r="R28" s="35"/>
      <c r="S28" s="55"/>
      <c r="T28" s="55"/>
      <c r="U28" s="55"/>
      <c r="V28" s="55"/>
      <c r="W28" s="55"/>
      <c r="X28" s="55"/>
      <c r="Y28" s="55"/>
      <c r="Z28" s="55"/>
      <c r="AA28" s="55"/>
      <c r="AB28" s="55">
        <v>740</v>
      </c>
      <c r="AC28" s="132">
        <f t="shared" si="1"/>
        <v>740</v>
      </c>
      <c r="AD28" s="105"/>
      <c r="AE28" s="105"/>
      <c r="AF28" s="105"/>
      <c r="AG28" s="105"/>
      <c r="AH28" s="131">
        <f t="shared" si="2"/>
        <v>0</v>
      </c>
      <c r="AI28" s="32">
        <v>16</v>
      </c>
    </row>
    <row r="29" spans="1:35" ht="15" customHeight="1">
      <c r="A29" s="32">
        <v>17</v>
      </c>
      <c r="B29" s="88">
        <f t="shared" si="0"/>
        <v>0</v>
      </c>
      <c r="C29" s="82"/>
      <c r="D29" s="83"/>
      <c r="E29" s="82"/>
      <c r="F29" s="83"/>
      <c r="G29" s="82"/>
      <c r="H29" s="83"/>
      <c r="I29" s="82"/>
      <c r="J29" s="83"/>
      <c r="K29" s="77"/>
      <c r="L29" s="82"/>
      <c r="M29" s="83"/>
      <c r="N29" s="35"/>
      <c r="O29" s="35"/>
      <c r="P29" s="77"/>
      <c r="Q29" s="32">
        <v>17</v>
      </c>
      <c r="R29" s="3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2">
        <f t="shared" si="1"/>
        <v>0</v>
      </c>
      <c r="AD29" s="105"/>
      <c r="AE29" s="105"/>
      <c r="AF29" s="105"/>
      <c r="AG29" s="105"/>
      <c r="AH29" s="131">
        <f t="shared" si="2"/>
        <v>0</v>
      </c>
      <c r="AI29" s="32">
        <v>17</v>
      </c>
    </row>
    <row r="30" spans="1:35" ht="15" customHeight="1">
      <c r="A30" s="32">
        <v>18</v>
      </c>
      <c r="B30" s="88">
        <f t="shared" si="0"/>
        <v>0</v>
      </c>
      <c r="C30" s="82"/>
      <c r="D30" s="83"/>
      <c r="E30" s="82"/>
      <c r="F30" s="83"/>
      <c r="G30" s="82"/>
      <c r="H30" s="83"/>
      <c r="I30" s="82"/>
      <c r="J30" s="83"/>
      <c r="K30" s="77"/>
      <c r="L30" s="82"/>
      <c r="M30" s="83"/>
      <c r="N30" s="35"/>
      <c r="O30" s="35"/>
      <c r="P30" s="77"/>
      <c r="Q30" s="32">
        <v>18</v>
      </c>
      <c r="R30" s="3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132">
        <f t="shared" si="1"/>
        <v>0</v>
      </c>
      <c r="AD30" s="105"/>
      <c r="AE30" s="105"/>
      <c r="AF30" s="105"/>
      <c r="AG30" s="105"/>
      <c r="AH30" s="131">
        <f t="shared" si="2"/>
        <v>0</v>
      </c>
      <c r="AI30" s="32">
        <v>18</v>
      </c>
    </row>
    <row r="31" spans="1:35" ht="15" customHeight="1">
      <c r="A31" s="32">
        <v>19</v>
      </c>
      <c r="B31" s="88">
        <f t="shared" si="0"/>
        <v>0</v>
      </c>
      <c r="C31" s="82"/>
      <c r="D31" s="83"/>
      <c r="E31" s="82"/>
      <c r="F31" s="83"/>
      <c r="G31" s="82"/>
      <c r="H31" s="83"/>
      <c r="I31" s="82"/>
      <c r="J31" s="83"/>
      <c r="K31" s="77"/>
      <c r="L31" s="82"/>
      <c r="M31" s="83"/>
      <c r="N31" s="35"/>
      <c r="O31" s="35"/>
      <c r="P31" s="77"/>
      <c r="Q31" s="32">
        <v>19</v>
      </c>
      <c r="R31" s="3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2">
        <f t="shared" si="1"/>
        <v>0</v>
      </c>
      <c r="AD31" s="105"/>
      <c r="AE31" s="105"/>
      <c r="AF31" s="105"/>
      <c r="AG31" s="105"/>
      <c r="AH31" s="131">
        <f t="shared" si="2"/>
        <v>0</v>
      </c>
      <c r="AI31" s="32">
        <v>19</v>
      </c>
    </row>
    <row r="32" spans="1:35" ht="15" customHeight="1">
      <c r="A32" s="32">
        <v>20</v>
      </c>
      <c r="B32" s="88">
        <f t="shared" si="0"/>
        <v>0</v>
      </c>
      <c r="C32" s="82"/>
      <c r="D32" s="83"/>
      <c r="E32" s="82"/>
      <c r="F32" s="83"/>
      <c r="G32" s="82"/>
      <c r="H32" s="83"/>
      <c r="I32" s="82"/>
      <c r="J32" s="83"/>
      <c r="K32" s="77"/>
      <c r="L32" s="82"/>
      <c r="M32" s="83"/>
      <c r="N32" s="35"/>
      <c r="O32" s="35"/>
      <c r="P32" s="77"/>
      <c r="Q32" s="32">
        <v>20</v>
      </c>
      <c r="R32" s="3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2">
        <f t="shared" si="1"/>
        <v>0</v>
      </c>
      <c r="AD32" s="105"/>
      <c r="AE32" s="105"/>
      <c r="AF32" s="105"/>
      <c r="AG32" s="105"/>
      <c r="AH32" s="131">
        <f t="shared" si="2"/>
        <v>0</v>
      </c>
      <c r="AI32" s="32">
        <v>20</v>
      </c>
    </row>
    <row r="33" spans="1:35" ht="15" customHeight="1">
      <c r="A33" s="32">
        <v>21</v>
      </c>
      <c r="B33" s="88">
        <f t="shared" si="0"/>
        <v>0</v>
      </c>
      <c r="C33" s="82"/>
      <c r="D33" s="83"/>
      <c r="E33" s="82"/>
      <c r="F33" s="83"/>
      <c r="G33" s="82"/>
      <c r="H33" s="83"/>
      <c r="I33" s="82"/>
      <c r="J33" s="83"/>
      <c r="K33" s="77"/>
      <c r="L33" s="82"/>
      <c r="M33" s="83"/>
      <c r="N33" s="35"/>
      <c r="O33" s="35"/>
      <c r="P33" s="77"/>
      <c r="Q33" s="32">
        <v>21</v>
      </c>
      <c r="R33" s="3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2">
        <f t="shared" si="1"/>
        <v>0</v>
      </c>
      <c r="AD33" s="105"/>
      <c r="AE33" s="105"/>
      <c r="AF33" s="105"/>
      <c r="AG33" s="105"/>
      <c r="AH33" s="131">
        <f t="shared" si="2"/>
        <v>0</v>
      </c>
      <c r="AI33" s="32">
        <v>21</v>
      </c>
    </row>
    <row r="34" spans="1:35" ht="15" customHeight="1">
      <c r="A34" s="32">
        <v>22</v>
      </c>
      <c r="B34" s="88">
        <f t="shared" si="0"/>
        <v>0</v>
      </c>
      <c r="C34" s="82"/>
      <c r="D34" s="83"/>
      <c r="E34" s="82"/>
      <c r="F34" s="83"/>
      <c r="G34" s="82"/>
      <c r="H34" s="83"/>
      <c r="I34" s="82"/>
      <c r="J34" s="83"/>
      <c r="K34" s="77"/>
      <c r="L34" s="82"/>
      <c r="M34" s="83"/>
      <c r="N34" s="35"/>
      <c r="O34" s="35"/>
      <c r="P34" s="77"/>
      <c r="Q34" s="32">
        <v>22</v>
      </c>
      <c r="R34" s="3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2">
        <f t="shared" si="1"/>
        <v>0</v>
      </c>
      <c r="AD34" s="105"/>
      <c r="AE34" s="105"/>
      <c r="AF34" s="105"/>
      <c r="AG34" s="105"/>
      <c r="AH34" s="131">
        <f t="shared" si="2"/>
        <v>0</v>
      </c>
      <c r="AI34" s="32">
        <v>22</v>
      </c>
    </row>
    <row r="35" spans="1:35" ht="15" customHeight="1">
      <c r="A35" s="32">
        <v>23</v>
      </c>
      <c r="B35" s="88">
        <f t="shared" si="0"/>
        <v>0</v>
      </c>
      <c r="C35" s="82"/>
      <c r="D35" s="83"/>
      <c r="E35" s="82"/>
      <c r="F35" s="83"/>
      <c r="G35" s="82"/>
      <c r="H35" s="83"/>
      <c r="I35" s="82"/>
      <c r="J35" s="83"/>
      <c r="K35" s="77"/>
      <c r="L35" s="82"/>
      <c r="M35" s="83"/>
      <c r="N35" s="35"/>
      <c r="O35" s="35"/>
      <c r="P35" s="77"/>
      <c r="Q35" s="32">
        <v>23</v>
      </c>
      <c r="R35" s="3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2">
        <f t="shared" si="1"/>
        <v>0</v>
      </c>
      <c r="AD35" s="105"/>
      <c r="AE35" s="105"/>
      <c r="AF35" s="105"/>
      <c r="AG35" s="105"/>
      <c r="AH35" s="131">
        <f t="shared" si="2"/>
        <v>0</v>
      </c>
      <c r="AI35" s="32">
        <v>23</v>
      </c>
    </row>
    <row r="36" spans="1:35" ht="15" customHeight="1">
      <c r="A36" s="32">
        <v>24</v>
      </c>
      <c r="B36" s="88">
        <f t="shared" si="0"/>
        <v>0</v>
      </c>
      <c r="C36" s="82"/>
      <c r="D36" s="83"/>
      <c r="E36" s="82"/>
      <c r="F36" s="83"/>
      <c r="G36" s="82"/>
      <c r="H36" s="83"/>
      <c r="I36" s="82"/>
      <c r="J36" s="83"/>
      <c r="K36" s="77"/>
      <c r="L36" s="82"/>
      <c r="M36" s="83"/>
      <c r="N36" s="35"/>
      <c r="O36" s="35"/>
      <c r="P36" s="77"/>
      <c r="Q36" s="32">
        <v>24</v>
      </c>
      <c r="R36" s="3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2">
        <f t="shared" si="1"/>
        <v>0</v>
      </c>
      <c r="AD36" s="105"/>
      <c r="AE36" s="105"/>
      <c r="AF36" s="105"/>
      <c r="AG36" s="105"/>
      <c r="AH36" s="131">
        <f t="shared" si="2"/>
        <v>0</v>
      </c>
      <c r="AI36" s="32">
        <v>24</v>
      </c>
    </row>
    <row r="37" spans="1:35" ht="15" customHeight="1">
      <c r="A37" s="32">
        <v>25</v>
      </c>
      <c r="B37" s="88">
        <f t="shared" si="0"/>
        <v>0</v>
      </c>
      <c r="C37" s="82"/>
      <c r="D37" s="83"/>
      <c r="E37" s="82"/>
      <c r="F37" s="83"/>
      <c r="G37" s="82"/>
      <c r="H37" s="83"/>
      <c r="I37" s="82"/>
      <c r="J37" s="83"/>
      <c r="K37" s="77"/>
      <c r="L37" s="82"/>
      <c r="M37" s="83"/>
      <c r="N37" s="35"/>
      <c r="O37" s="35"/>
      <c r="P37" s="77"/>
      <c r="Q37" s="32">
        <v>25</v>
      </c>
      <c r="R37" s="3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2">
        <f t="shared" si="1"/>
        <v>0</v>
      </c>
      <c r="AD37" s="105"/>
      <c r="AE37" s="105"/>
      <c r="AF37" s="105"/>
      <c r="AG37" s="105"/>
      <c r="AH37" s="131">
        <f t="shared" si="2"/>
        <v>0</v>
      </c>
      <c r="AI37" s="32">
        <v>25</v>
      </c>
    </row>
    <row r="38" spans="1:35" ht="15" customHeight="1">
      <c r="A38" s="32">
        <v>26</v>
      </c>
      <c r="B38" s="88">
        <f t="shared" si="0"/>
        <v>0</v>
      </c>
      <c r="C38" s="82"/>
      <c r="D38" s="83"/>
      <c r="E38" s="82"/>
      <c r="F38" s="83"/>
      <c r="G38" s="82"/>
      <c r="H38" s="83"/>
      <c r="I38" s="82"/>
      <c r="J38" s="83"/>
      <c r="K38" s="77"/>
      <c r="L38" s="82"/>
      <c r="M38" s="83"/>
      <c r="N38" s="35"/>
      <c r="O38" s="35"/>
      <c r="P38" s="77"/>
      <c r="Q38" s="32">
        <v>26</v>
      </c>
      <c r="R38" s="3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2">
        <f>R38+AB38</f>
        <v>0</v>
      </c>
      <c r="AD38" s="105"/>
      <c r="AE38" s="105"/>
      <c r="AF38" s="105"/>
      <c r="AG38" s="105"/>
      <c r="AH38" s="131">
        <f t="shared" si="2"/>
        <v>0</v>
      </c>
      <c r="AI38" s="32">
        <v>26</v>
      </c>
    </row>
    <row r="39" spans="1:35" ht="15" customHeight="1">
      <c r="A39" s="32">
        <v>27</v>
      </c>
      <c r="B39" s="88">
        <f t="shared" si="0"/>
        <v>0</v>
      </c>
      <c r="C39" s="82"/>
      <c r="D39" s="83"/>
      <c r="E39" s="82"/>
      <c r="F39" s="83"/>
      <c r="G39" s="82"/>
      <c r="H39" s="83"/>
      <c r="I39" s="82"/>
      <c r="J39" s="83"/>
      <c r="K39" s="77"/>
      <c r="L39" s="82"/>
      <c r="M39" s="83"/>
      <c r="N39" s="35"/>
      <c r="O39" s="35"/>
      <c r="P39" s="77"/>
      <c r="Q39" s="32">
        <v>27</v>
      </c>
      <c r="R39" s="3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2">
        <f t="shared" si="1"/>
        <v>0</v>
      </c>
      <c r="AD39" s="105"/>
      <c r="AE39" s="105"/>
      <c r="AF39" s="105"/>
      <c r="AG39" s="105"/>
      <c r="AH39" s="131">
        <f t="shared" si="2"/>
        <v>0</v>
      </c>
      <c r="AI39" s="32">
        <v>27</v>
      </c>
    </row>
    <row r="40" spans="1:35" ht="15" customHeight="1">
      <c r="A40" s="32">
        <v>28</v>
      </c>
      <c r="B40" s="88">
        <f t="shared" si="0"/>
        <v>0</v>
      </c>
      <c r="C40" s="82"/>
      <c r="D40" s="83"/>
      <c r="E40" s="82"/>
      <c r="F40" s="83"/>
      <c r="G40" s="82"/>
      <c r="H40" s="83"/>
      <c r="I40" s="82"/>
      <c r="J40" s="83"/>
      <c r="K40" s="77"/>
      <c r="L40" s="82"/>
      <c r="M40" s="83"/>
      <c r="N40" s="35"/>
      <c r="O40" s="35"/>
      <c r="P40" s="77"/>
      <c r="Q40" s="32">
        <v>28</v>
      </c>
      <c r="R40" s="3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2">
        <f t="shared" si="1"/>
        <v>0</v>
      </c>
      <c r="AD40" s="105"/>
      <c r="AE40" s="105"/>
      <c r="AF40" s="105"/>
      <c r="AG40" s="105"/>
      <c r="AH40" s="131">
        <f t="shared" si="2"/>
        <v>0</v>
      </c>
      <c r="AI40" s="32">
        <v>28</v>
      </c>
    </row>
    <row r="41" spans="1:35" ht="15" customHeight="1">
      <c r="A41" s="32">
        <v>29</v>
      </c>
      <c r="B41" s="88">
        <f t="shared" si="0"/>
        <v>0</v>
      </c>
      <c r="C41" s="82"/>
      <c r="D41" s="83"/>
      <c r="E41" s="82"/>
      <c r="F41" s="83"/>
      <c r="G41" s="82"/>
      <c r="H41" s="83"/>
      <c r="I41" s="82"/>
      <c r="J41" s="83"/>
      <c r="K41" s="77"/>
      <c r="L41" s="82"/>
      <c r="M41" s="83"/>
      <c r="N41" s="35"/>
      <c r="O41" s="35"/>
      <c r="P41" s="77"/>
      <c r="Q41" s="32">
        <v>29</v>
      </c>
      <c r="R41" s="3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2">
        <f t="shared" si="1"/>
        <v>0</v>
      </c>
      <c r="AD41" s="105"/>
      <c r="AE41" s="105"/>
      <c r="AF41" s="105"/>
      <c r="AG41" s="105"/>
      <c r="AH41" s="131">
        <f t="shared" si="2"/>
        <v>0</v>
      </c>
      <c r="AI41" s="32">
        <v>29</v>
      </c>
    </row>
    <row r="42" spans="1:35" ht="15" customHeight="1">
      <c r="A42" s="32">
        <v>30</v>
      </c>
      <c r="B42" s="88">
        <f t="shared" si="0"/>
        <v>69</v>
      </c>
      <c r="C42" s="82">
        <v>0</v>
      </c>
      <c r="D42" s="83"/>
      <c r="E42" s="82"/>
      <c r="F42" s="83"/>
      <c r="G42" s="82"/>
      <c r="H42" s="83"/>
      <c r="I42" s="82"/>
      <c r="J42" s="83"/>
      <c r="K42" s="77">
        <v>60</v>
      </c>
      <c r="L42" s="82"/>
      <c r="M42" s="83"/>
      <c r="N42" s="62">
        <v>2</v>
      </c>
      <c r="O42" s="35">
        <v>7</v>
      </c>
      <c r="P42" s="77">
        <v>69</v>
      </c>
      <c r="Q42" s="32">
        <v>30</v>
      </c>
      <c r="R42" s="35"/>
      <c r="S42" s="55"/>
      <c r="T42" s="55"/>
      <c r="U42" s="55"/>
      <c r="V42" s="55"/>
      <c r="W42" s="55"/>
      <c r="X42" s="55"/>
      <c r="Y42" s="55"/>
      <c r="Z42" s="55"/>
      <c r="AA42" s="55"/>
      <c r="AB42" s="55">
        <v>634</v>
      </c>
      <c r="AC42" s="132">
        <f t="shared" si="1"/>
        <v>634</v>
      </c>
      <c r="AD42" s="105"/>
      <c r="AE42" s="105"/>
      <c r="AF42" s="105"/>
      <c r="AG42" s="105"/>
      <c r="AH42" s="131">
        <f t="shared" si="2"/>
        <v>0</v>
      </c>
      <c r="AI42" s="32">
        <v>30</v>
      </c>
    </row>
    <row r="43" spans="1:35" ht="52.5">
      <c r="A43" s="87" t="s">
        <v>69</v>
      </c>
      <c r="B43" s="90">
        <f>SUM(B13:B42)</f>
        <v>483</v>
      </c>
      <c r="C43" s="82">
        <f>SUM(C13:C42)</f>
        <v>0</v>
      </c>
      <c r="D43" s="82"/>
      <c r="E43" s="82"/>
      <c r="F43" s="82">
        <v>101</v>
      </c>
      <c r="G43" s="82">
        <v>92</v>
      </c>
      <c r="H43" s="82">
        <v>80</v>
      </c>
      <c r="I43" s="82"/>
      <c r="J43" s="82"/>
      <c r="K43" s="82">
        <v>60</v>
      </c>
      <c r="L43" s="82">
        <v>43</v>
      </c>
      <c r="M43" s="82">
        <v>53</v>
      </c>
      <c r="N43" s="82">
        <v>17</v>
      </c>
      <c r="O43" s="82">
        <v>37</v>
      </c>
      <c r="P43" s="77"/>
      <c r="Q43" s="35"/>
      <c r="R43" s="18"/>
      <c r="S43" s="65">
        <f aca="true" t="shared" si="3" ref="S43:AB43">SUM(S13:S42)</f>
        <v>0</v>
      </c>
      <c r="T43" s="65">
        <f t="shared" si="3"/>
        <v>0</v>
      </c>
      <c r="U43" s="65">
        <f t="shared" si="3"/>
        <v>0</v>
      </c>
      <c r="V43" s="65">
        <f t="shared" si="3"/>
        <v>0</v>
      </c>
      <c r="W43" s="65">
        <f t="shared" si="3"/>
        <v>0</v>
      </c>
      <c r="X43" s="65">
        <f t="shared" si="3"/>
        <v>0</v>
      </c>
      <c r="Y43" s="65">
        <f t="shared" si="3"/>
        <v>0</v>
      </c>
      <c r="Z43" s="65">
        <f t="shared" si="3"/>
        <v>0</v>
      </c>
      <c r="AA43" s="65">
        <f t="shared" si="3"/>
        <v>0</v>
      </c>
      <c r="AB43" s="65">
        <f t="shared" si="3"/>
        <v>3550</v>
      </c>
      <c r="AC43" s="132">
        <f>SUM(S43:AB43)</f>
        <v>3550</v>
      </c>
      <c r="AD43" s="105"/>
      <c r="AE43" s="105"/>
      <c r="AF43" s="105">
        <f>SUM(AF13:AF42)</f>
        <v>0</v>
      </c>
      <c r="AG43" s="105"/>
      <c r="AH43" s="131">
        <f>SUM(AH13:AH42)</f>
        <v>0</v>
      </c>
      <c r="AI43" s="105"/>
    </row>
    <row r="44" spans="1:35" ht="15" customHeight="1">
      <c r="A44" s="18"/>
      <c r="B44" s="28"/>
      <c r="C44" s="238" t="s">
        <v>71</v>
      </c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40"/>
      <c r="P44" s="86"/>
      <c r="Q44" s="19"/>
      <c r="R44" s="36">
        <f>SUM(R13:R42)</f>
        <v>0</v>
      </c>
      <c r="S44" s="231" t="s">
        <v>41</v>
      </c>
      <c r="T44" s="232"/>
      <c r="U44" s="232"/>
      <c r="V44" s="232"/>
      <c r="W44" s="232"/>
      <c r="X44" s="232"/>
      <c r="Y44" s="232"/>
      <c r="Z44" s="232"/>
      <c r="AA44" s="232"/>
      <c r="AB44" s="25"/>
      <c r="AC44" s="132">
        <f>AC43</f>
        <v>3550</v>
      </c>
      <c r="AD44" s="105"/>
      <c r="AE44" s="105"/>
      <c r="AF44" s="105"/>
      <c r="AG44" s="105"/>
      <c r="AH44" s="131"/>
      <c r="AI44" s="105"/>
    </row>
    <row r="45" spans="1:35" ht="27">
      <c r="A45" s="6"/>
      <c r="B45" s="17"/>
      <c r="C45" s="216" t="s">
        <v>33</v>
      </c>
      <c r="D45" s="217"/>
      <c r="E45" s="216" t="s">
        <v>34</v>
      </c>
      <c r="F45" s="217"/>
      <c r="G45" s="218" t="s">
        <v>35</v>
      </c>
      <c r="H45" s="219"/>
      <c r="I45" s="218" t="s">
        <v>36</v>
      </c>
      <c r="J45" s="219"/>
      <c r="K45" s="92" t="s">
        <v>47</v>
      </c>
      <c r="L45" s="218" t="s">
        <v>46</v>
      </c>
      <c r="M45" s="219"/>
      <c r="N45" s="21" t="s">
        <v>72</v>
      </c>
      <c r="O45" s="26" t="s">
        <v>2</v>
      </c>
      <c r="P45" s="100"/>
      <c r="Q45" s="26"/>
      <c r="R45" s="17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32"/>
      <c r="AD45" s="105"/>
      <c r="AE45" s="105"/>
      <c r="AF45" s="105"/>
      <c r="AG45" s="105"/>
      <c r="AH45" s="131"/>
      <c r="AI45" s="105"/>
    </row>
    <row r="46" spans="1:34" ht="54.75" customHeight="1">
      <c r="A46" s="91" t="s">
        <v>68</v>
      </c>
      <c r="B46" s="43">
        <f>C46+D46+E46+F46+G46+H46+I46+J46+K46+L46+M46+N46+O46</f>
        <v>483</v>
      </c>
      <c r="C46" s="29">
        <f>C12+C43</f>
        <v>0</v>
      </c>
      <c r="D46" s="29">
        <f aca="true" t="shared" si="4" ref="D46:O46">D12+D43</f>
        <v>0</v>
      </c>
      <c r="E46" s="29">
        <f t="shared" si="4"/>
        <v>0</v>
      </c>
      <c r="F46" s="29">
        <f t="shared" si="4"/>
        <v>101</v>
      </c>
      <c r="G46" s="29">
        <f t="shared" si="4"/>
        <v>92</v>
      </c>
      <c r="H46" s="29">
        <f t="shared" si="4"/>
        <v>80</v>
      </c>
      <c r="I46" s="29">
        <f t="shared" si="4"/>
        <v>0</v>
      </c>
      <c r="J46" s="29">
        <f t="shared" si="4"/>
        <v>0</v>
      </c>
      <c r="K46" s="29">
        <f t="shared" si="4"/>
        <v>60</v>
      </c>
      <c r="L46" s="29">
        <f t="shared" si="4"/>
        <v>43</v>
      </c>
      <c r="M46" s="29">
        <f t="shared" si="4"/>
        <v>53</v>
      </c>
      <c r="N46" s="29">
        <f t="shared" si="4"/>
        <v>17</v>
      </c>
      <c r="O46" s="29">
        <f t="shared" si="4"/>
        <v>37</v>
      </c>
      <c r="P46" s="130"/>
      <c r="Q46" s="44"/>
      <c r="R46" s="92"/>
      <c r="S46" s="120">
        <f aca="true" t="shared" si="5" ref="S46:AB46">S12+S43</f>
        <v>0</v>
      </c>
      <c r="T46" s="120">
        <f t="shared" si="5"/>
        <v>0</v>
      </c>
      <c r="U46" s="120">
        <f t="shared" si="5"/>
        <v>0</v>
      </c>
      <c r="V46" s="120">
        <f t="shared" si="5"/>
        <v>0</v>
      </c>
      <c r="W46" s="120">
        <f t="shared" si="5"/>
        <v>0</v>
      </c>
      <c r="X46" s="120">
        <f t="shared" si="5"/>
        <v>0</v>
      </c>
      <c r="Y46" s="120">
        <f t="shared" si="5"/>
        <v>0</v>
      </c>
      <c r="Z46" s="120">
        <f t="shared" si="5"/>
        <v>0</v>
      </c>
      <c r="AA46" s="120">
        <f t="shared" si="5"/>
        <v>0</v>
      </c>
      <c r="AB46" s="120">
        <f t="shared" si="5"/>
        <v>3550</v>
      </c>
      <c r="AC46" s="141">
        <f>SUM(S46:AB46)</f>
        <v>3550</v>
      </c>
      <c r="AD46" s="105">
        <f>AD12+AD43</f>
        <v>0</v>
      </c>
      <c r="AE46" s="105">
        <f>AE12+AE43</f>
        <v>0</v>
      </c>
      <c r="AF46" s="105">
        <f>AF12+AF43</f>
        <v>0</v>
      </c>
      <c r="AG46" s="105">
        <f>AG12+AG43</f>
        <v>0</v>
      </c>
      <c r="AH46" s="131">
        <f>AH12+AH43</f>
        <v>0</v>
      </c>
    </row>
    <row r="47" spans="1:34" ht="20.25">
      <c r="A47" s="15"/>
      <c r="B47" s="41">
        <f>B46</f>
        <v>483</v>
      </c>
      <c r="C47" s="230" t="s">
        <v>5</v>
      </c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41"/>
      <c r="Q47" s="113"/>
      <c r="R47" s="114">
        <f>R12+R44</f>
        <v>0</v>
      </c>
      <c r="S47" s="231" t="s">
        <v>5</v>
      </c>
      <c r="T47" s="231"/>
      <c r="U47" s="231"/>
      <c r="V47" s="231"/>
      <c r="W47" s="231"/>
      <c r="X47" s="231"/>
      <c r="Y47" s="231"/>
      <c r="Z47" s="231"/>
      <c r="AA47" s="231"/>
      <c r="AB47" s="25"/>
      <c r="AC47" s="105"/>
      <c r="AD47" s="105"/>
      <c r="AE47" s="105"/>
      <c r="AF47" s="105"/>
      <c r="AG47" s="105"/>
      <c r="AH47" s="105"/>
    </row>
  </sheetData>
  <sheetProtection/>
  <mergeCells count="48">
    <mergeCell ref="AH6:AH10"/>
    <mergeCell ref="AD5:AH5"/>
    <mergeCell ref="AC6:AC10"/>
    <mergeCell ref="U6:U10"/>
    <mergeCell ref="AE6:AE10"/>
    <mergeCell ref="AF6:AF10"/>
    <mergeCell ref="AG6:AG10"/>
    <mergeCell ref="AB6:AB10"/>
    <mergeCell ref="Z6:Z10"/>
    <mergeCell ref="Y6:Y10"/>
    <mergeCell ref="C47:O47"/>
    <mergeCell ref="S47:AA47"/>
    <mergeCell ref="S44:AA44"/>
    <mergeCell ref="V6:V10"/>
    <mergeCell ref="W6:W10"/>
    <mergeCell ref="S11:AA11"/>
    <mergeCell ref="L45:M45"/>
    <mergeCell ref="R5:R10"/>
    <mergeCell ref="C11:O11"/>
    <mergeCell ref="C44:O44"/>
    <mergeCell ref="R2:AB2"/>
    <mergeCell ref="A4:P4"/>
    <mergeCell ref="Q4:AB4"/>
    <mergeCell ref="AI5:AI10"/>
    <mergeCell ref="AA6:AA10"/>
    <mergeCell ref="X6:X10"/>
    <mergeCell ref="S6:S10"/>
    <mergeCell ref="S5:AB5"/>
    <mergeCell ref="AD6:AD10"/>
    <mergeCell ref="T6:T10"/>
    <mergeCell ref="Q5:Q10"/>
    <mergeCell ref="I10:J10"/>
    <mergeCell ref="C45:D45"/>
    <mergeCell ref="E45:F45"/>
    <mergeCell ref="G45:H45"/>
    <mergeCell ref="I45:J45"/>
    <mergeCell ref="G10:H10"/>
    <mergeCell ref="C5:O7"/>
    <mergeCell ref="P5:P10"/>
    <mergeCell ref="L10:M10"/>
    <mergeCell ref="A2:P2"/>
    <mergeCell ref="O8:O10"/>
    <mergeCell ref="C10:D10"/>
    <mergeCell ref="E10:F10"/>
    <mergeCell ref="C8:M9"/>
    <mergeCell ref="N8:N10"/>
    <mergeCell ref="A5:A10"/>
    <mergeCell ref="B5:B10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16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I48"/>
  <sheetViews>
    <sheetView zoomScale="71" zoomScaleNormal="71" zoomScaleSheetLayoutView="68" zoomScalePageLayoutView="0" workbookViewId="0" topLeftCell="A21">
      <selection activeCell="O15" sqref="O15"/>
    </sheetView>
  </sheetViews>
  <sheetFormatPr defaultColWidth="9.00390625" defaultRowHeight="12.75"/>
  <cols>
    <col min="1" max="2" width="8.625" style="0" customWidth="1"/>
    <col min="3" max="10" width="4.625" style="0" customWidth="1"/>
    <col min="11" max="11" width="8.625" style="0" customWidth="1"/>
    <col min="12" max="13" width="4.625" style="0" customWidth="1"/>
    <col min="14" max="28" width="8.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16"/>
      <c r="R2" s="209" t="s">
        <v>29</v>
      </c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09" t="s">
        <v>85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23" t="s">
        <v>85</v>
      </c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</row>
    <row r="5" spans="1:35" ht="15" customHeight="1">
      <c r="A5" s="210" t="s">
        <v>4</v>
      </c>
      <c r="B5" s="213" t="s">
        <v>42</v>
      </c>
      <c r="C5" s="210" t="s">
        <v>1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3" t="s">
        <v>49</v>
      </c>
      <c r="Q5" s="260" t="s">
        <v>4</v>
      </c>
      <c r="R5" s="257" t="s">
        <v>65</v>
      </c>
      <c r="S5" s="263" t="s">
        <v>43</v>
      </c>
      <c r="T5" s="264"/>
      <c r="U5" s="264"/>
      <c r="V5" s="264"/>
      <c r="W5" s="264"/>
      <c r="X5" s="264"/>
      <c r="Y5" s="264"/>
      <c r="Z5" s="264"/>
      <c r="AA5" s="264"/>
      <c r="AB5" s="264"/>
      <c r="AC5" s="105"/>
      <c r="AD5" s="241" t="s">
        <v>62</v>
      </c>
      <c r="AE5" s="241"/>
      <c r="AF5" s="241"/>
      <c r="AG5" s="241"/>
      <c r="AH5" s="241"/>
      <c r="AI5" s="210" t="s">
        <v>4</v>
      </c>
    </row>
    <row r="6" spans="1:35" ht="15" customHeight="1">
      <c r="A6" s="210"/>
      <c r="B6" s="214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4"/>
      <c r="Q6" s="261"/>
      <c r="R6" s="258"/>
      <c r="S6" s="265" t="s">
        <v>39</v>
      </c>
      <c r="T6" s="268" t="s">
        <v>40</v>
      </c>
      <c r="U6" s="271" t="s">
        <v>50</v>
      </c>
      <c r="V6" s="265" t="s">
        <v>30</v>
      </c>
      <c r="W6" s="245" t="s">
        <v>51</v>
      </c>
      <c r="X6" s="245" t="s">
        <v>52</v>
      </c>
      <c r="Y6" s="245" t="s">
        <v>54</v>
      </c>
      <c r="Z6" s="265" t="s">
        <v>53</v>
      </c>
      <c r="AA6" s="265" t="s">
        <v>55</v>
      </c>
      <c r="AB6" s="274" t="s">
        <v>31</v>
      </c>
      <c r="AC6" s="242" t="s">
        <v>56</v>
      </c>
      <c r="AD6" s="228" t="s">
        <v>57</v>
      </c>
      <c r="AE6" s="228" t="s">
        <v>58</v>
      </c>
      <c r="AF6" s="228" t="s">
        <v>59</v>
      </c>
      <c r="AG6" s="228" t="s">
        <v>60</v>
      </c>
      <c r="AH6" s="228" t="s">
        <v>61</v>
      </c>
      <c r="AI6" s="210"/>
    </row>
    <row r="7" spans="1:35" ht="15" customHeight="1">
      <c r="A7" s="210"/>
      <c r="B7" s="214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4"/>
      <c r="Q7" s="261"/>
      <c r="R7" s="258"/>
      <c r="S7" s="266"/>
      <c r="T7" s="269"/>
      <c r="U7" s="272"/>
      <c r="V7" s="266"/>
      <c r="W7" s="246"/>
      <c r="X7" s="246"/>
      <c r="Y7" s="246"/>
      <c r="Z7" s="266"/>
      <c r="AA7" s="266"/>
      <c r="AB7" s="275"/>
      <c r="AC7" s="242"/>
      <c r="AD7" s="228"/>
      <c r="AE7" s="228"/>
      <c r="AF7" s="228"/>
      <c r="AG7" s="228"/>
      <c r="AH7" s="228"/>
      <c r="AI7" s="210"/>
    </row>
    <row r="8" spans="1:35" ht="15" customHeight="1">
      <c r="A8" s="210"/>
      <c r="B8" s="214"/>
      <c r="C8" s="210" t="s">
        <v>3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 t="s">
        <v>32</v>
      </c>
      <c r="O8" s="210" t="s">
        <v>2</v>
      </c>
      <c r="P8" s="214"/>
      <c r="Q8" s="261"/>
      <c r="R8" s="258"/>
      <c r="S8" s="266"/>
      <c r="T8" s="269"/>
      <c r="U8" s="272"/>
      <c r="V8" s="266"/>
      <c r="W8" s="246"/>
      <c r="X8" s="246"/>
      <c r="Y8" s="246"/>
      <c r="Z8" s="266"/>
      <c r="AA8" s="266"/>
      <c r="AB8" s="275"/>
      <c r="AC8" s="242"/>
      <c r="AD8" s="228"/>
      <c r="AE8" s="228"/>
      <c r="AF8" s="228"/>
      <c r="AG8" s="228"/>
      <c r="AH8" s="228"/>
      <c r="AI8" s="210"/>
    </row>
    <row r="9" spans="1:35" ht="15" customHeight="1">
      <c r="A9" s="210"/>
      <c r="B9" s="214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4"/>
      <c r="Q9" s="261"/>
      <c r="R9" s="258"/>
      <c r="S9" s="266"/>
      <c r="T9" s="269"/>
      <c r="U9" s="272"/>
      <c r="V9" s="266"/>
      <c r="W9" s="246"/>
      <c r="X9" s="246"/>
      <c r="Y9" s="246"/>
      <c r="Z9" s="266"/>
      <c r="AA9" s="266"/>
      <c r="AB9" s="275"/>
      <c r="AC9" s="242"/>
      <c r="AD9" s="228"/>
      <c r="AE9" s="228"/>
      <c r="AF9" s="228"/>
      <c r="AG9" s="228"/>
      <c r="AH9" s="228"/>
      <c r="AI9" s="210"/>
    </row>
    <row r="10" spans="1:35" ht="64.5" customHeight="1">
      <c r="A10" s="210"/>
      <c r="B10" s="215"/>
      <c r="C10" s="211" t="s">
        <v>33</v>
      </c>
      <c r="D10" s="212"/>
      <c r="E10" s="211" t="s">
        <v>34</v>
      </c>
      <c r="F10" s="212"/>
      <c r="G10" s="212" t="s">
        <v>35</v>
      </c>
      <c r="H10" s="212"/>
      <c r="I10" s="212" t="s">
        <v>36</v>
      </c>
      <c r="J10" s="212"/>
      <c r="K10" s="92" t="s">
        <v>47</v>
      </c>
      <c r="L10" s="218" t="s">
        <v>46</v>
      </c>
      <c r="M10" s="219"/>
      <c r="N10" s="210"/>
      <c r="O10" s="210"/>
      <c r="P10" s="215"/>
      <c r="Q10" s="262"/>
      <c r="R10" s="259"/>
      <c r="S10" s="267"/>
      <c r="T10" s="270"/>
      <c r="U10" s="273"/>
      <c r="V10" s="267"/>
      <c r="W10" s="247"/>
      <c r="X10" s="247"/>
      <c r="Y10" s="247"/>
      <c r="Z10" s="267"/>
      <c r="AA10" s="267"/>
      <c r="AB10" s="276"/>
      <c r="AC10" s="242"/>
      <c r="AD10" s="228"/>
      <c r="AE10" s="228"/>
      <c r="AF10" s="228"/>
      <c r="AG10" s="228"/>
      <c r="AH10" s="228"/>
      <c r="AI10" s="210"/>
    </row>
    <row r="11" spans="1:35" ht="15" customHeight="1">
      <c r="A11" s="50"/>
      <c r="B11" s="51"/>
      <c r="C11" s="235" t="s">
        <v>37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45"/>
      <c r="Q11" s="67"/>
      <c r="R11" s="33"/>
      <c r="S11" s="254" t="s">
        <v>37</v>
      </c>
      <c r="T11" s="255"/>
      <c r="U11" s="255"/>
      <c r="V11" s="255"/>
      <c r="W11" s="255"/>
      <c r="X11" s="255"/>
      <c r="Y11" s="255"/>
      <c r="Z11" s="255"/>
      <c r="AA11" s="256"/>
      <c r="AB11" s="101"/>
      <c r="AC11" s="131"/>
      <c r="AD11" s="105"/>
      <c r="AE11" s="105"/>
      <c r="AF11" s="105"/>
      <c r="AG11" s="105"/>
      <c r="AH11" s="131"/>
      <c r="AI11" s="67"/>
    </row>
    <row r="12" spans="1:35" s="75" customFormat="1" ht="15" customHeight="1">
      <c r="A12" s="72"/>
      <c r="B12" s="69">
        <v>483</v>
      </c>
      <c r="C12" s="82">
        <v>0</v>
      </c>
      <c r="D12" s="83">
        <v>0</v>
      </c>
      <c r="E12" s="82">
        <v>0</v>
      </c>
      <c r="F12" s="83">
        <v>101</v>
      </c>
      <c r="G12" s="82">
        <v>92</v>
      </c>
      <c r="H12" s="83">
        <v>80</v>
      </c>
      <c r="I12" s="82">
        <v>0</v>
      </c>
      <c r="J12" s="83">
        <v>0</v>
      </c>
      <c r="K12" s="77">
        <v>60</v>
      </c>
      <c r="L12" s="82">
        <v>43</v>
      </c>
      <c r="M12" s="83">
        <v>53</v>
      </c>
      <c r="N12" s="35">
        <v>17</v>
      </c>
      <c r="O12" s="35">
        <v>37</v>
      </c>
      <c r="P12" s="73">
        <v>483</v>
      </c>
      <c r="Q12" s="74"/>
      <c r="R12" s="70"/>
      <c r="S12" s="76"/>
      <c r="T12" s="76"/>
      <c r="U12" s="76"/>
      <c r="V12" s="76"/>
      <c r="W12" s="76"/>
      <c r="X12" s="76"/>
      <c r="Y12" s="76"/>
      <c r="Z12" s="76"/>
      <c r="AA12" s="76">
        <f>Июнь!AA46</f>
        <v>0</v>
      </c>
      <c r="AB12" s="102">
        <v>3550</v>
      </c>
      <c r="AC12" s="132">
        <v>3550</v>
      </c>
      <c r="AD12" s="106"/>
      <c r="AE12" s="106">
        <f>Июнь!AE46</f>
        <v>0</v>
      </c>
      <c r="AF12" s="106">
        <f>Июнь!AF46</f>
        <v>0</v>
      </c>
      <c r="AG12" s="106"/>
      <c r="AH12" s="138">
        <v>0</v>
      </c>
      <c r="AI12" s="38"/>
    </row>
    <row r="13" spans="1:35" ht="15" customHeight="1">
      <c r="A13" s="32">
        <v>1</v>
      </c>
      <c r="B13" s="88">
        <f aca="true" t="shared" si="0" ref="B13:B26">C13+D13+E13+F13+G13+H13+I13+J13+K13+L13+M13+N13+O13</f>
        <v>0</v>
      </c>
      <c r="C13" s="82"/>
      <c r="D13" s="83"/>
      <c r="E13" s="82"/>
      <c r="F13" s="83"/>
      <c r="G13" s="82"/>
      <c r="H13" s="83"/>
      <c r="I13" s="82"/>
      <c r="J13" s="83"/>
      <c r="K13" s="77"/>
      <c r="L13" s="82"/>
      <c r="M13" s="83"/>
      <c r="N13" s="35"/>
      <c r="O13" s="35"/>
      <c r="P13" s="35"/>
      <c r="Q13" s="32">
        <v>1</v>
      </c>
      <c r="R13" s="35">
        <f>SUM(S13:AA13)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103"/>
      <c r="AC13" s="132">
        <f aca="true" t="shared" si="1" ref="AC13:AC43">SUM(S13:AB13)</f>
        <v>0</v>
      </c>
      <c r="AD13" s="105"/>
      <c r="AE13" s="105"/>
      <c r="AF13" s="105"/>
      <c r="AG13" s="105"/>
      <c r="AH13" s="131"/>
      <c r="AI13" s="32">
        <v>1</v>
      </c>
    </row>
    <row r="14" spans="1:35" ht="15" customHeight="1">
      <c r="A14" s="32">
        <v>2</v>
      </c>
      <c r="B14" s="88">
        <f t="shared" si="0"/>
        <v>0</v>
      </c>
      <c r="C14" s="82"/>
      <c r="D14" s="83"/>
      <c r="E14" s="82"/>
      <c r="F14" s="83"/>
      <c r="G14" s="82"/>
      <c r="H14" s="83"/>
      <c r="I14" s="82"/>
      <c r="J14" s="83"/>
      <c r="K14" s="77"/>
      <c r="L14" s="82"/>
      <c r="M14" s="83"/>
      <c r="N14" s="35"/>
      <c r="O14" s="35"/>
      <c r="P14" s="35"/>
      <c r="Q14" s="32">
        <v>2</v>
      </c>
      <c r="R14" s="35">
        <f aca="true" t="shared" si="2" ref="R14:R37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103"/>
      <c r="AC14" s="132">
        <f t="shared" si="1"/>
        <v>0</v>
      </c>
      <c r="AD14" s="105"/>
      <c r="AE14" s="105"/>
      <c r="AF14" s="105"/>
      <c r="AG14" s="105"/>
      <c r="AH14" s="131">
        <f aca="true" t="shared" si="3" ref="AH14:AH44">AD14+AE14+AF14+AG14</f>
        <v>0</v>
      </c>
      <c r="AI14" s="32">
        <v>2</v>
      </c>
    </row>
    <row r="15" spans="1:35" ht="15" customHeight="1">
      <c r="A15" s="32">
        <v>3</v>
      </c>
      <c r="B15" s="88">
        <f t="shared" si="0"/>
        <v>0</v>
      </c>
      <c r="C15" s="82"/>
      <c r="D15" s="83"/>
      <c r="E15" s="82"/>
      <c r="F15" s="83"/>
      <c r="G15" s="82"/>
      <c r="H15" s="83"/>
      <c r="I15" s="82"/>
      <c r="J15" s="83"/>
      <c r="K15" s="77"/>
      <c r="L15" s="82"/>
      <c r="M15" s="83"/>
      <c r="N15" s="35"/>
      <c r="O15" s="35"/>
      <c r="P15" s="35"/>
      <c r="Q15" s="32">
        <v>3</v>
      </c>
      <c r="R15" s="35">
        <f t="shared" si="2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103"/>
      <c r="AC15" s="132">
        <f t="shared" si="1"/>
        <v>0</v>
      </c>
      <c r="AD15" s="105"/>
      <c r="AE15" s="105"/>
      <c r="AF15" s="105"/>
      <c r="AG15" s="105"/>
      <c r="AH15" s="131">
        <f t="shared" si="3"/>
        <v>0</v>
      </c>
      <c r="AI15" s="32">
        <v>3</v>
      </c>
    </row>
    <row r="16" spans="1:35" ht="15" customHeight="1">
      <c r="A16" s="32">
        <v>4</v>
      </c>
      <c r="B16" s="88">
        <f t="shared" si="0"/>
        <v>0</v>
      </c>
      <c r="C16" s="82"/>
      <c r="D16" s="83"/>
      <c r="E16" s="82"/>
      <c r="F16" s="83"/>
      <c r="G16" s="82"/>
      <c r="H16" s="83"/>
      <c r="I16" s="82"/>
      <c r="J16" s="83"/>
      <c r="K16" s="77"/>
      <c r="L16" s="82"/>
      <c r="M16" s="83"/>
      <c r="N16" s="35"/>
      <c r="O16" s="35"/>
      <c r="P16" s="35"/>
      <c r="Q16" s="32">
        <v>4</v>
      </c>
      <c r="R16" s="35">
        <f t="shared" si="2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103"/>
      <c r="AC16" s="132">
        <f t="shared" si="1"/>
        <v>0</v>
      </c>
      <c r="AD16" s="105"/>
      <c r="AE16" s="105"/>
      <c r="AF16" s="105"/>
      <c r="AG16" s="105"/>
      <c r="AH16" s="131">
        <f t="shared" si="3"/>
        <v>0</v>
      </c>
      <c r="AI16" s="32">
        <v>4</v>
      </c>
    </row>
    <row r="17" spans="1:35" ht="15" customHeight="1">
      <c r="A17" s="32">
        <v>5</v>
      </c>
      <c r="B17" s="88">
        <f t="shared" si="0"/>
        <v>0</v>
      </c>
      <c r="C17" s="82"/>
      <c r="D17" s="83"/>
      <c r="E17" s="82"/>
      <c r="F17" s="83"/>
      <c r="G17" s="82"/>
      <c r="H17" s="83"/>
      <c r="I17" s="82"/>
      <c r="J17" s="83"/>
      <c r="K17" s="77"/>
      <c r="L17" s="82"/>
      <c r="M17" s="83"/>
      <c r="N17" s="35"/>
      <c r="O17" s="35"/>
      <c r="P17" s="35"/>
      <c r="Q17" s="32">
        <v>5</v>
      </c>
      <c r="R17" s="35">
        <f t="shared" si="2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103"/>
      <c r="AC17" s="132">
        <f t="shared" si="1"/>
        <v>0</v>
      </c>
      <c r="AD17" s="105"/>
      <c r="AE17" s="105"/>
      <c r="AF17" s="105"/>
      <c r="AG17" s="105"/>
      <c r="AH17" s="131">
        <f t="shared" si="3"/>
        <v>0</v>
      </c>
      <c r="AI17" s="32">
        <v>5</v>
      </c>
    </row>
    <row r="18" spans="1:35" ht="15" customHeight="1">
      <c r="A18" s="32">
        <v>6</v>
      </c>
      <c r="B18" s="88">
        <f t="shared" si="0"/>
        <v>0</v>
      </c>
      <c r="C18" s="82"/>
      <c r="D18" s="83"/>
      <c r="E18" s="82"/>
      <c r="F18" s="83"/>
      <c r="G18" s="82"/>
      <c r="H18" s="83"/>
      <c r="I18" s="82"/>
      <c r="J18" s="83"/>
      <c r="K18" s="77"/>
      <c r="L18" s="82"/>
      <c r="M18" s="83"/>
      <c r="N18" s="35"/>
      <c r="O18" s="35"/>
      <c r="P18" s="35"/>
      <c r="Q18" s="32">
        <v>6</v>
      </c>
      <c r="R18" s="35">
        <f t="shared" si="2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103"/>
      <c r="AC18" s="132">
        <f t="shared" si="1"/>
        <v>0</v>
      </c>
      <c r="AD18" s="105"/>
      <c r="AE18" s="105"/>
      <c r="AF18" s="105"/>
      <c r="AG18" s="105"/>
      <c r="AH18" s="131">
        <f t="shared" si="3"/>
        <v>0</v>
      </c>
      <c r="AI18" s="32">
        <v>6</v>
      </c>
    </row>
    <row r="19" spans="1:35" ht="15" customHeight="1">
      <c r="A19" s="32">
        <v>7</v>
      </c>
      <c r="B19" s="88">
        <f t="shared" si="0"/>
        <v>0</v>
      </c>
      <c r="C19" s="82"/>
      <c r="D19" s="83"/>
      <c r="E19" s="82"/>
      <c r="F19" s="83"/>
      <c r="G19" s="82"/>
      <c r="H19" s="83"/>
      <c r="I19" s="82"/>
      <c r="J19" s="83"/>
      <c r="K19" s="77"/>
      <c r="L19" s="82"/>
      <c r="M19" s="83"/>
      <c r="N19" s="35"/>
      <c r="O19" s="35"/>
      <c r="P19" s="35"/>
      <c r="Q19" s="32">
        <v>7</v>
      </c>
      <c r="R19" s="35">
        <f t="shared" si="2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103"/>
      <c r="AC19" s="132">
        <f t="shared" si="1"/>
        <v>0</v>
      </c>
      <c r="AD19" s="105"/>
      <c r="AE19" s="105"/>
      <c r="AF19" s="105"/>
      <c r="AG19" s="105"/>
      <c r="AH19" s="131">
        <f t="shared" si="3"/>
        <v>0</v>
      </c>
      <c r="AI19" s="32">
        <v>7</v>
      </c>
    </row>
    <row r="20" spans="1:35" ht="15" customHeight="1">
      <c r="A20" s="32">
        <v>8</v>
      </c>
      <c r="B20" s="88">
        <f t="shared" si="0"/>
        <v>0</v>
      </c>
      <c r="C20" s="82"/>
      <c r="D20" s="83"/>
      <c r="E20" s="82"/>
      <c r="F20" s="83"/>
      <c r="G20" s="82"/>
      <c r="H20" s="83"/>
      <c r="I20" s="82"/>
      <c r="J20" s="83"/>
      <c r="K20" s="77"/>
      <c r="L20" s="82"/>
      <c r="M20" s="83"/>
      <c r="N20" s="35"/>
      <c r="O20" s="35"/>
      <c r="P20" s="35"/>
      <c r="Q20" s="32">
        <v>8</v>
      </c>
      <c r="R20" s="35">
        <f t="shared" si="2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103"/>
      <c r="AC20" s="132">
        <f t="shared" si="1"/>
        <v>0</v>
      </c>
      <c r="AD20" s="105"/>
      <c r="AE20" s="105"/>
      <c r="AF20" s="105"/>
      <c r="AG20" s="105"/>
      <c r="AH20" s="131">
        <f t="shared" si="3"/>
        <v>0</v>
      </c>
      <c r="AI20" s="32">
        <v>8</v>
      </c>
    </row>
    <row r="21" spans="1:35" ht="15" customHeight="1">
      <c r="A21" s="32">
        <v>9</v>
      </c>
      <c r="B21" s="88">
        <f t="shared" si="0"/>
        <v>0</v>
      </c>
      <c r="C21" s="82"/>
      <c r="D21" s="83"/>
      <c r="E21" s="82"/>
      <c r="F21" s="83"/>
      <c r="G21" s="82"/>
      <c r="H21" s="83"/>
      <c r="I21" s="82"/>
      <c r="J21" s="83"/>
      <c r="K21" s="77"/>
      <c r="L21" s="82"/>
      <c r="M21" s="83"/>
      <c r="N21" s="35"/>
      <c r="O21" s="35"/>
      <c r="P21" s="35"/>
      <c r="Q21" s="32">
        <v>9</v>
      </c>
      <c r="R21" s="35">
        <f t="shared" si="2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103"/>
      <c r="AC21" s="132">
        <f t="shared" si="1"/>
        <v>0</v>
      </c>
      <c r="AD21" s="105"/>
      <c r="AE21" s="105"/>
      <c r="AF21" s="105"/>
      <c r="AG21" s="105"/>
      <c r="AH21" s="131">
        <f t="shared" si="3"/>
        <v>0</v>
      </c>
      <c r="AI21" s="32">
        <v>9</v>
      </c>
    </row>
    <row r="22" spans="1:35" ht="15" customHeight="1">
      <c r="A22" s="32">
        <v>10</v>
      </c>
      <c r="B22" s="88">
        <f t="shared" si="0"/>
        <v>0</v>
      </c>
      <c r="C22" s="82"/>
      <c r="D22" s="83"/>
      <c r="E22" s="82"/>
      <c r="F22" s="83"/>
      <c r="G22" s="82"/>
      <c r="H22" s="83"/>
      <c r="I22" s="82"/>
      <c r="J22" s="83"/>
      <c r="K22" s="77"/>
      <c r="L22" s="82"/>
      <c r="M22" s="83"/>
      <c r="N22" s="35"/>
      <c r="O22" s="35"/>
      <c r="P22" s="35"/>
      <c r="Q22" s="32">
        <v>10</v>
      </c>
      <c r="R22" s="35">
        <f t="shared" si="2"/>
        <v>0</v>
      </c>
      <c r="S22" s="55"/>
      <c r="T22" s="55"/>
      <c r="U22" s="55"/>
      <c r="V22" s="55"/>
      <c r="W22" s="55"/>
      <c r="X22" s="55"/>
      <c r="Y22" s="55"/>
      <c r="Z22" s="55"/>
      <c r="AA22" s="55"/>
      <c r="AB22" s="103"/>
      <c r="AC22" s="132">
        <f t="shared" si="1"/>
        <v>0</v>
      </c>
      <c r="AD22" s="105"/>
      <c r="AE22" s="105"/>
      <c r="AF22" s="105"/>
      <c r="AG22" s="105"/>
      <c r="AH22" s="131">
        <f t="shared" si="3"/>
        <v>0</v>
      </c>
      <c r="AI22" s="32">
        <v>10</v>
      </c>
    </row>
    <row r="23" spans="1:35" ht="15" customHeight="1">
      <c r="A23" s="32">
        <v>11</v>
      </c>
      <c r="B23" s="88">
        <f t="shared" si="0"/>
        <v>0</v>
      </c>
      <c r="C23" s="82"/>
      <c r="D23" s="83"/>
      <c r="E23" s="82"/>
      <c r="F23" s="83"/>
      <c r="G23" s="82"/>
      <c r="H23" s="83"/>
      <c r="I23" s="82"/>
      <c r="J23" s="83"/>
      <c r="K23" s="77"/>
      <c r="L23" s="82"/>
      <c r="M23" s="83"/>
      <c r="N23" s="35"/>
      <c r="O23" s="35"/>
      <c r="P23" s="35"/>
      <c r="Q23" s="32">
        <v>11</v>
      </c>
      <c r="R23" s="35">
        <f t="shared" si="2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103"/>
      <c r="AC23" s="132">
        <f t="shared" si="1"/>
        <v>0</v>
      </c>
      <c r="AD23" s="105"/>
      <c r="AE23" s="105"/>
      <c r="AF23" s="105"/>
      <c r="AG23" s="105"/>
      <c r="AH23" s="131">
        <f t="shared" si="3"/>
        <v>0</v>
      </c>
      <c r="AI23" s="32">
        <v>11</v>
      </c>
    </row>
    <row r="24" spans="1:35" ht="15" customHeight="1">
      <c r="A24" s="32">
        <v>12</v>
      </c>
      <c r="B24" s="88">
        <f t="shared" si="0"/>
        <v>0</v>
      </c>
      <c r="C24" s="82"/>
      <c r="D24" s="83"/>
      <c r="E24" s="82"/>
      <c r="F24" s="83"/>
      <c r="G24" s="82"/>
      <c r="H24" s="83"/>
      <c r="I24" s="82"/>
      <c r="J24" s="83"/>
      <c r="K24" s="77"/>
      <c r="L24" s="82"/>
      <c r="M24" s="83"/>
      <c r="N24" s="35"/>
      <c r="O24" s="35"/>
      <c r="P24" s="35"/>
      <c r="Q24" s="32">
        <v>12</v>
      </c>
      <c r="R24" s="35">
        <f t="shared" si="2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103"/>
      <c r="AC24" s="132">
        <f t="shared" si="1"/>
        <v>0</v>
      </c>
      <c r="AD24" s="105"/>
      <c r="AE24" s="105"/>
      <c r="AF24" s="105"/>
      <c r="AG24" s="105"/>
      <c r="AH24" s="131">
        <f t="shared" si="3"/>
        <v>0</v>
      </c>
      <c r="AI24" s="32">
        <v>12</v>
      </c>
    </row>
    <row r="25" spans="1:35" ht="15" customHeight="1">
      <c r="A25" s="32">
        <v>13</v>
      </c>
      <c r="B25" s="88">
        <f t="shared" si="0"/>
        <v>0</v>
      </c>
      <c r="C25" s="82"/>
      <c r="D25" s="83"/>
      <c r="E25" s="82"/>
      <c r="F25" s="83"/>
      <c r="G25" s="82"/>
      <c r="H25" s="83"/>
      <c r="I25" s="82"/>
      <c r="J25" s="83"/>
      <c r="K25" s="77"/>
      <c r="L25" s="82"/>
      <c r="M25" s="83"/>
      <c r="N25" s="35"/>
      <c r="O25" s="35"/>
      <c r="P25" s="35"/>
      <c r="Q25" s="32">
        <v>13</v>
      </c>
      <c r="R25" s="35">
        <f t="shared" si="2"/>
        <v>0</v>
      </c>
      <c r="S25" s="55"/>
      <c r="T25" s="55"/>
      <c r="U25" s="55"/>
      <c r="V25" s="55"/>
      <c r="W25" s="55"/>
      <c r="X25" s="55"/>
      <c r="Y25" s="55"/>
      <c r="Z25" s="55"/>
      <c r="AA25" s="55"/>
      <c r="AB25" s="103"/>
      <c r="AC25" s="132">
        <f t="shared" si="1"/>
        <v>0</v>
      </c>
      <c r="AD25" s="105"/>
      <c r="AE25" s="105"/>
      <c r="AF25" s="105"/>
      <c r="AG25" s="105"/>
      <c r="AH25" s="131">
        <f t="shared" si="3"/>
        <v>0</v>
      </c>
      <c r="AI25" s="32">
        <v>13</v>
      </c>
    </row>
    <row r="26" spans="1:35" ht="15" customHeight="1">
      <c r="A26" s="32">
        <v>14</v>
      </c>
      <c r="B26" s="88">
        <f t="shared" si="0"/>
        <v>0</v>
      </c>
      <c r="C26" s="82"/>
      <c r="D26" s="83"/>
      <c r="E26" s="82"/>
      <c r="F26" s="83"/>
      <c r="G26" s="82"/>
      <c r="H26" s="83"/>
      <c r="I26" s="82"/>
      <c r="J26" s="83"/>
      <c r="K26" s="77"/>
      <c r="L26" s="82"/>
      <c r="M26" s="83"/>
      <c r="N26" s="35"/>
      <c r="O26" s="35"/>
      <c r="P26" s="35"/>
      <c r="Q26" s="32">
        <v>14</v>
      </c>
      <c r="R26" s="35">
        <f t="shared" si="2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103"/>
      <c r="AC26" s="132">
        <f t="shared" si="1"/>
        <v>0</v>
      </c>
      <c r="AD26" s="105"/>
      <c r="AE26" s="105"/>
      <c r="AF26" s="105"/>
      <c r="AG26" s="105"/>
      <c r="AH26" s="131">
        <f t="shared" si="3"/>
        <v>0</v>
      </c>
      <c r="AI26" s="32">
        <v>14</v>
      </c>
    </row>
    <row r="27" spans="1:35" ht="15" customHeight="1">
      <c r="A27" s="32">
        <v>15</v>
      </c>
      <c r="B27" s="88">
        <f>C27+D27+E27+F27+G27+H27+I27+J27+K27+L14+M27+N27+O27</f>
        <v>0</v>
      </c>
      <c r="C27" s="82"/>
      <c r="D27" s="83"/>
      <c r="E27" s="82"/>
      <c r="F27" s="83"/>
      <c r="G27" s="82"/>
      <c r="H27" s="83"/>
      <c r="I27" s="82"/>
      <c r="J27" s="83"/>
      <c r="K27" s="77"/>
      <c r="L27" s="82"/>
      <c r="M27" s="83"/>
      <c r="N27" s="35"/>
      <c r="O27" s="35"/>
      <c r="P27" s="35"/>
      <c r="Q27" s="32">
        <v>15</v>
      </c>
      <c r="R27" s="35">
        <f t="shared" si="2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103"/>
      <c r="AC27" s="132">
        <f t="shared" si="1"/>
        <v>0</v>
      </c>
      <c r="AD27" s="105"/>
      <c r="AE27" s="105"/>
      <c r="AF27" s="105"/>
      <c r="AG27" s="105"/>
      <c r="AH27" s="131">
        <f t="shared" si="3"/>
        <v>0</v>
      </c>
      <c r="AI27" s="32">
        <v>15</v>
      </c>
    </row>
    <row r="28" spans="1:35" ht="15" customHeight="1">
      <c r="A28" s="32">
        <v>16</v>
      </c>
      <c r="B28" s="88">
        <f aca="true" t="shared" si="4" ref="B28:B43">C28+D28+E28+F28+G28+H28+I28+J28+K28+L28+M28+N28+O28</f>
        <v>0</v>
      </c>
      <c r="C28" s="82"/>
      <c r="D28" s="83"/>
      <c r="E28" s="82"/>
      <c r="F28" s="83"/>
      <c r="G28" s="82"/>
      <c r="H28" s="83"/>
      <c r="I28" s="82"/>
      <c r="J28" s="83"/>
      <c r="K28" s="77"/>
      <c r="L28" s="82"/>
      <c r="M28" s="83"/>
      <c r="N28" s="35"/>
      <c r="O28" s="35"/>
      <c r="P28" s="35"/>
      <c r="Q28" s="32">
        <v>16</v>
      </c>
      <c r="R28" s="35">
        <f t="shared" si="2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103"/>
      <c r="AC28" s="132">
        <f t="shared" si="1"/>
        <v>0</v>
      </c>
      <c r="AD28" s="105"/>
      <c r="AE28" s="105"/>
      <c r="AF28" s="105"/>
      <c r="AG28" s="105"/>
      <c r="AH28" s="131">
        <f t="shared" si="3"/>
        <v>0</v>
      </c>
      <c r="AI28" s="32">
        <v>16</v>
      </c>
    </row>
    <row r="29" spans="1:35" ht="15" customHeight="1">
      <c r="A29" s="32">
        <v>17</v>
      </c>
      <c r="B29" s="88">
        <f t="shared" si="4"/>
        <v>0</v>
      </c>
      <c r="C29" s="82"/>
      <c r="D29" s="83"/>
      <c r="E29" s="82"/>
      <c r="F29" s="83"/>
      <c r="G29" s="82"/>
      <c r="H29" s="83"/>
      <c r="I29" s="82"/>
      <c r="J29" s="83"/>
      <c r="K29" s="77"/>
      <c r="L29" s="82"/>
      <c r="M29" s="83"/>
      <c r="N29" s="35"/>
      <c r="O29" s="35"/>
      <c r="P29" s="35"/>
      <c r="Q29" s="32">
        <v>17</v>
      </c>
      <c r="R29" s="35">
        <f t="shared" si="2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103"/>
      <c r="AC29" s="132">
        <f t="shared" si="1"/>
        <v>0</v>
      </c>
      <c r="AD29" s="105"/>
      <c r="AE29" s="105"/>
      <c r="AF29" s="105"/>
      <c r="AG29" s="105"/>
      <c r="AH29" s="131">
        <f t="shared" si="3"/>
        <v>0</v>
      </c>
      <c r="AI29" s="32">
        <v>17</v>
      </c>
    </row>
    <row r="30" spans="1:35" ht="15" customHeight="1">
      <c r="A30" s="32">
        <v>18</v>
      </c>
      <c r="B30" s="88">
        <f t="shared" si="4"/>
        <v>0</v>
      </c>
      <c r="C30" s="82"/>
      <c r="D30" s="83"/>
      <c r="E30" s="82"/>
      <c r="F30" s="83"/>
      <c r="G30" s="82"/>
      <c r="H30" s="83"/>
      <c r="I30" s="82"/>
      <c r="J30" s="83"/>
      <c r="K30" s="77"/>
      <c r="L30" s="82"/>
      <c r="M30" s="83"/>
      <c r="N30" s="35"/>
      <c r="O30" s="35"/>
      <c r="P30" s="35"/>
      <c r="Q30" s="32">
        <v>18</v>
      </c>
      <c r="R30" s="35">
        <f t="shared" si="2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103"/>
      <c r="AC30" s="132">
        <f t="shared" si="1"/>
        <v>0</v>
      </c>
      <c r="AD30" s="105"/>
      <c r="AE30" s="105"/>
      <c r="AF30" s="105"/>
      <c r="AG30" s="105"/>
      <c r="AH30" s="131">
        <f t="shared" si="3"/>
        <v>0</v>
      </c>
      <c r="AI30" s="32">
        <v>18</v>
      </c>
    </row>
    <row r="31" spans="1:35" ht="15" customHeight="1">
      <c r="A31" s="32">
        <v>19</v>
      </c>
      <c r="B31" s="88">
        <f t="shared" si="4"/>
        <v>0</v>
      </c>
      <c r="C31" s="82"/>
      <c r="D31" s="83"/>
      <c r="E31" s="82"/>
      <c r="F31" s="83"/>
      <c r="G31" s="82"/>
      <c r="H31" s="83"/>
      <c r="I31" s="82"/>
      <c r="J31" s="83"/>
      <c r="K31" s="77"/>
      <c r="L31" s="82"/>
      <c r="M31" s="83"/>
      <c r="N31" s="35"/>
      <c r="O31" s="35"/>
      <c r="P31" s="35"/>
      <c r="Q31" s="32">
        <v>19</v>
      </c>
      <c r="R31" s="35">
        <f t="shared" si="2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103"/>
      <c r="AC31" s="132">
        <f t="shared" si="1"/>
        <v>0</v>
      </c>
      <c r="AD31" s="105"/>
      <c r="AE31" s="105"/>
      <c r="AF31" s="105"/>
      <c r="AG31" s="105"/>
      <c r="AH31" s="131">
        <f t="shared" si="3"/>
        <v>0</v>
      </c>
      <c r="AI31" s="32">
        <v>19</v>
      </c>
    </row>
    <row r="32" spans="1:35" ht="15" customHeight="1">
      <c r="A32" s="32">
        <v>20</v>
      </c>
      <c r="B32" s="88">
        <f t="shared" si="4"/>
        <v>0</v>
      </c>
      <c r="C32" s="82"/>
      <c r="D32" s="83"/>
      <c r="E32" s="82"/>
      <c r="F32" s="83"/>
      <c r="G32" s="82"/>
      <c r="H32" s="83"/>
      <c r="I32" s="82"/>
      <c r="J32" s="83"/>
      <c r="K32" s="77"/>
      <c r="L32" s="82"/>
      <c r="M32" s="83"/>
      <c r="N32" s="35"/>
      <c r="O32" s="35"/>
      <c r="P32" s="35"/>
      <c r="Q32" s="32">
        <v>20</v>
      </c>
      <c r="R32" s="35">
        <f t="shared" si="2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103"/>
      <c r="AC32" s="132">
        <f t="shared" si="1"/>
        <v>0</v>
      </c>
      <c r="AD32" s="105"/>
      <c r="AE32" s="105"/>
      <c r="AF32" s="105"/>
      <c r="AG32" s="105"/>
      <c r="AH32" s="131">
        <f t="shared" si="3"/>
        <v>0</v>
      </c>
      <c r="AI32" s="32">
        <v>20</v>
      </c>
    </row>
    <row r="33" spans="1:35" ht="15" customHeight="1">
      <c r="A33" s="32">
        <v>21</v>
      </c>
      <c r="B33" s="88">
        <f t="shared" si="4"/>
        <v>0</v>
      </c>
      <c r="C33" s="82"/>
      <c r="D33" s="83"/>
      <c r="E33" s="82"/>
      <c r="F33" s="83"/>
      <c r="G33" s="82"/>
      <c r="H33" s="83"/>
      <c r="I33" s="82"/>
      <c r="J33" s="83"/>
      <c r="K33" s="77"/>
      <c r="L33" s="82"/>
      <c r="M33" s="83"/>
      <c r="N33" s="35"/>
      <c r="O33" s="35"/>
      <c r="P33" s="35"/>
      <c r="Q33" s="32">
        <v>21</v>
      </c>
      <c r="R33" s="35">
        <f t="shared" si="2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103"/>
      <c r="AC33" s="132">
        <f t="shared" si="1"/>
        <v>0</v>
      </c>
      <c r="AD33" s="105"/>
      <c r="AE33" s="105"/>
      <c r="AF33" s="105"/>
      <c r="AG33" s="105"/>
      <c r="AH33" s="131">
        <f t="shared" si="3"/>
        <v>0</v>
      </c>
      <c r="AI33" s="32">
        <v>21</v>
      </c>
    </row>
    <row r="34" spans="1:35" ht="15" customHeight="1">
      <c r="A34" s="32">
        <v>22</v>
      </c>
      <c r="B34" s="88">
        <f t="shared" si="4"/>
        <v>0</v>
      </c>
      <c r="C34" s="82"/>
      <c r="D34" s="83"/>
      <c r="E34" s="82"/>
      <c r="F34" s="83"/>
      <c r="G34" s="82"/>
      <c r="H34" s="83"/>
      <c r="I34" s="82"/>
      <c r="J34" s="83"/>
      <c r="K34" s="77"/>
      <c r="L34" s="82"/>
      <c r="M34" s="83"/>
      <c r="N34" s="35"/>
      <c r="O34" s="35"/>
      <c r="P34" s="35"/>
      <c r="Q34" s="32">
        <v>22</v>
      </c>
      <c r="R34" s="35">
        <f t="shared" si="2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103"/>
      <c r="AC34" s="132">
        <f t="shared" si="1"/>
        <v>0</v>
      </c>
      <c r="AD34" s="105"/>
      <c r="AE34" s="105"/>
      <c r="AF34" s="105"/>
      <c r="AG34" s="105"/>
      <c r="AH34" s="131">
        <f t="shared" si="3"/>
        <v>0</v>
      </c>
      <c r="AI34" s="32">
        <v>22</v>
      </c>
    </row>
    <row r="35" spans="1:35" ht="15" customHeight="1">
      <c r="A35" s="32">
        <v>23</v>
      </c>
      <c r="B35" s="88">
        <f t="shared" si="4"/>
        <v>0</v>
      </c>
      <c r="C35" s="82"/>
      <c r="D35" s="83"/>
      <c r="E35" s="82"/>
      <c r="F35" s="83"/>
      <c r="G35" s="82"/>
      <c r="H35" s="83"/>
      <c r="I35" s="82"/>
      <c r="J35" s="83"/>
      <c r="K35" s="77"/>
      <c r="L35" s="82"/>
      <c r="M35" s="83"/>
      <c r="N35" s="35"/>
      <c r="O35" s="35"/>
      <c r="P35" s="35"/>
      <c r="Q35" s="32">
        <v>23</v>
      </c>
      <c r="R35" s="35">
        <f t="shared" si="2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103"/>
      <c r="AC35" s="132">
        <f t="shared" si="1"/>
        <v>0</v>
      </c>
      <c r="AD35" s="105"/>
      <c r="AE35" s="105"/>
      <c r="AF35" s="105"/>
      <c r="AG35" s="105"/>
      <c r="AH35" s="131">
        <f t="shared" si="3"/>
        <v>0</v>
      </c>
      <c r="AI35" s="32">
        <v>23</v>
      </c>
    </row>
    <row r="36" spans="1:35" ht="15" customHeight="1">
      <c r="A36" s="32">
        <v>24</v>
      </c>
      <c r="B36" s="88">
        <f t="shared" si="4"/>
        <v>0</v>
      </c>
      <c r="C36" s="82"/>
      <c r="D36" s="83"/>
      <c r="E36" s="82"/>
      <c r="F36" s="83"/>
      <c r="G36" s="82"/>
      <c r="H36" s="83"/>
      <c r="I36" s="82"/>
      <c r="J36" s="83"/>
      <c r="K36" s="77"/>
      <c r="L36" s="82"/>
      <c r="M36" s="83"/>
      <c r="N36" s="35"/>
      <c r="O36" s="35"/>
      <c r="P36" s="35"/>
      <c r="Q36" s="32">
        <v>24</v>
      </c>
      <c r="R36" s="35">
        <f t="shared" si="2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103"/>
      <c r="AC36" s="132">
        <f t="shared" si="1"/>
        <v>0</v>
      </c>
      <c r="AD36" s="105"/>
      <c r="AE36" s="105"/>
      <c r="AF36" s="105"/>
      <c r="AG36" s="105"/>
      <c r="AH36" s="131">
        <f t="shared" si="3"/>
        <v>0</v>
      </c>
      <c r="AI36" s="32">
        <v>24</v>
      </c>
    </row>
    <row r="37" spans="1:35" ht="15" customHeight="1">
      <c r="A37" s="32">
        <v>25</v>
      </c>
      <c r="B37" s="88">
        <f t="shared" si="4"/>
        <v>0</v>
      </c>
      <c r="C37" s="82"/>
      <c r="D37" s="83"/>
      <c r="E37" s="82"/>
      <c r="F37" s="83"/>
      <c r="G37" s="82"/>
      <c r="H37" s="83"/>
      <c r="I37" s="82"/>
      <c r="J37" s="83"/>
      <c r="K37" s="77"/>
      <c r="L37" s="82"/>
      <c r="M37" s="83"/>
      <c r="N37" s="35"/>
      <c r="O37" s="35"/>
      <c r="P37" s="35"/>
      <c r="Q37" s="32">
        <v>25</v>
      </c>
      <c r="R37" s="35">
        <f t="shared" si="2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103"/>
      <c r="AC37" s="132">
        <f t="shared" si="1"/>
        <v>0</v>
      </c>
      <c r="AD37" s="105"/>
      <c r="AE37" s="105"/>
      <c r="AF37" s="105"/>
      <c r="AG37" s="105"/>
      <c r="AH37" s="131">
        <f t="shared" si="3"/>
        <v>0</v>
      </c>
      <c r="AI37" s="32">
        <v>25</v>
      </c>
    </row>
    <row r="38" spans="1:35" ht="15" customHeight="1">
      <c r="A38" s="32">
        <v>26</v>
      </c>
      <c r="B38" s="88">
        <f t="shared" si="4"/>
        <v>0</v>
      </c>
      <c r="C38" s="82"/>
      <c r="D38" s="83"/>
      <c r="E38" s="82"/>
      <c r="F38" s="83"/>
      <c r="G38" s="82"/>
      <c r="H38" s="83"/>
      <c r="I38" s="82"/>
      <c r="J38" s="83"/>
      <c r="K38" s="77"/>
      <c r="L38" s="82"/>
      <c r="M38" s="83"/>
      <c r="N38" s="35"/>
      <c r="O38" s="35"/>
      <c r="P38" s="35"/>
      <c r="Q38" s="32">
        <v>26</v>
      </c>
      <c r="R38" s="35"/>
      <c r="S38" s="55"/>
      <c r="T38" s="55"/>
      <c r="U38" s="55"/>
      <c r="V38" s="55"/>
      <c r="W38" s="55"/>
      <c r="X38" s="55"/>
      <c r="Y38" s="55"/>
      <c r="Z38" s="55"/>
      <c r="AA38" s="55"/>
      <c r="AB38" s="103"/>
      <c r="AC38" s="132">
        <f t="shared" si="1"/>
        <v>0</v>
      </c>
      <c r="AD38" s="105"/>
      <c r="AE38" s="105"/>
      <c r="AF38" s="105"/>
      <c r="AG38" s="105"/>
      <c r="AH38" s="131">
        <f t="shared" si="3"/>
        <v>0</v>
      </c>
      <c r="AI38" s="32">
        <v>26</v>
      </c>
    </row>
    <row r="39" spans="1:35" ht="15" customHeight="1">
      <c r="A39" s="32">
        <v>27</v>
      </c>
      <c r="B39" s="88">
        <f t="shared" si="4"/>
        <v>0</v>
      </c>
      <c r="C39" s="82"/>
      <c r="D39" s="83"/>
      <c r="E39" s="82"/>
      <c r="F39" s="83"/>
      <c r="G39" s="82"/>
      <c r="H39" s="83"/>
      <c r="I39" s="82"/>
      <c r="J39" s="83"/>
      <c r="K39" s="77"/>
      <c r="L39" s="82"/>
      <c r="M39" s="83"/>
      <c r="N39" s="35"/>
      <c r="O39" s="35"/>
      <c r="P39" s="35"/>
      <c r="Q39" s="32">
        <v>27</v>
      </c>
      <c r="R39" s="35"/>
      <c r="S39" s="55"/>
      <c r="T39" s="55"/>
      <c r="U39" s="55"/>
      <c r="V39" s="55"/>
      <c r="W39" s="55"/>
      <c r="X39" s="55"/>
      <c r="Y39" s="55"/>
      <c r="Z39" s="55"/>
      <c r="AA39" s="55"/>
      <c r="AB39" s="103"/>
      <c r="AC39" s="132">
        <f t="shared" si="1"/>
        <v>0</v>
      </c>
      <c r="AD39" s="105"/>
      <c r="AE39" s="105"/>
      <c r="AF39" s="105"/>
      <c r="AG39" s="105"/>
      <c r="AH39" s="131">
        <f t="shared" si="3"/>
        <v>0</v>
      </c>
      <c r="AI39" s="32">
        <v>27</v>
      </c>
    </row>
    <row r="40" spans="1:35" ht="15" customHeight="1">
      <c r="A40" s="32">
        <v>28</v>
      </c>
      <c r="B40" s="88">
        <f t="shared" si="4"/>
        <v>0</v>
      </c>
      <c r="C40" s="82"/>
      <c r="D40" s="83"/>
      <c r="E40" s="82"/>
      <c r="F40" s="83"/>
      <c r="G40" s="82"/>
      <c r="H40" s="83"/>
      <c r="I40" s="82"/>
      <c r="J40" s="83"/>
      <c r="K40" s="77"/>
      <c r="L40" s="82"/>
      <c r="M40" s="83"/>
      <c r="N40" s="35"/>
      <c r="O40" s="35"/>
      <c r="P40" s="35"/>
      <c r="Q40" s="32">
        <v>28</v>
      </c>
      <c r="R40" s="35"/>
      <c r="S40" s="55"/>
      <c r="T40" s="55"/>
      <c r="U40" s="55"/>
      <c r="V40" s="55"/>
      <c r="W40" s="55"/>
      <c r="X40" s="55"/>
      <c r="Y40" s="55"/>
      <c r="Z40" s="55"/>
      <c r="AA40" s="55"/>
      <c r="AB40" s="103"/>
      <c r="AC40" s="132">
        <f t="shared" si="1"/>
        <v>0</v>
      </c>
      <c r="AD40" s="105"/>
      <c r="AE40" s="105"/>
      <c r="AF40" s="105"/>
      <c r="AG40" s="105"/>
      <c r="AH40" s="131">
        <f t="shared" si="3"/>
        <v>0</v>
      </c>
      <c r="AI40" s="32">
        <v>28</v>
      </c>
    </row>
    <row r="41" spans="1:35" ht="15" customHeight="1">
      <c r="A41" s="32">
        <v>29</v>
      </c>
      <c r="B41" s="88">
        <v>16</v>
      </c>
      <c r="C41" s="82"/>
      <c r="D41" s="83"/>
      <c r="E41" s="82"/>
      <c r="F41" s="83"/>
      <c r="G41" s="82"/>
      <c r="H41" s="83"/>
      <c r="I41" s="82"/>
      <c r="J41" s="83"/>
      <c r="K41" s="77"/>
      <c r="L41" s="82"/>
      <c r="M41" s="83"/>
      <c r="N41" s="35">
        <v>16</v>
      </c>
      <c r="O41" s="35">
        <v>0</v>
      </c>
      <c r="P41" s="35">
        <v>16</v>
      </c>
      <c r="Q41" s="32">
        <v>29</v>
      </c>
      <c r="R41" s="35"/>
      <c r="S41" s="55"/>
      <c r="T41" s="55"/>
      <c r="U41" s="55"/>
      <c r="V41" s="55"/>
      <c r="W41" s="55"/>
      <c r="X41" s="55"/>
      <c r="Y41" s="55"/>
      <c r="Z41" s="55"/>
      <c r="AA41" s="55"/>
      <c r="AB41" s="103">
        <v>2435</v>
      </c>
      <c r="AC41" s="132">
        <f t="shared" si="1"/>
        <v>2435</v>
      </c>
      <c r="AD41" s="105"/>
      <c r="AE41" s="105"/>
      <c r="AF41" s="105"/>
      <c r="AG41" s="105"/>
      <c r="AH41" s="131">
        <f t="shared" si="3"/>
        <v>0</v>
      </c>
      <c r="AI41" s="32">
        <v>29</v>
      </c>
    </row>
    <row r="42" spans="1:35" ht="15" customHeight="1">
      <c r="A42" s="32">
        <v>30</v>
      </c>
      <c r="B42" s="88">
        <f t="shared" si="4"/>
        <v>0</v>
      </c>
      <c r="C42" s="82"/>
      <c r="D42" s="83"/>
      <c r="E42" s="82"/>
      <c r="F42" s="83"/>
      <c r="G42" s="82"/>
      <c r="H42" s="83"/>
      <c r="I42" s="82"/>
      <c r="J42" s="83"/>
      <c r="K42" s="77"/>
      <c r="L42" s="82"/>
      <c r="M42" s="83"/>
      <c r="N42" s="62"/>
      <c r="O42" s="35"/>
      <c r="P42" s="35"/>
      <c r="Q42" s="32">
        <v>30</v>
      </c>
      <c r="R42" s="35"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103"/>
      <c r="AC42" s="132">
        <f t="shared" si="1"/>
        <v>0</v>
      </c>
      <c r="AD42" s="105"/>
      <c r="AE42" s="105"/>
      <c r="AF42" s="105"/>
      <c r="AG42" s="105"/>
      <c r="AH42" s="131">
        <f t="shared" si="3"/>
        <v>0</v>
      </c>
      <c r="AI42" s="32">
        <v>30</v>
      </c>
    </row>
    <row r="43" spans="1:35" ht="15" customHeight="1">
      <c r="A43" s="32">
        <v>31</v>
      </c>
      <c r="B43" s="88">
        <f t="shared" si="4"/>
        <v>0</v>
      </c>
      <c r="C43" s="82"/>
      <c r="D43" s="83"/>
      <c r="E43" s="82"/>
      <c r="F43" s="83"/>
      <c r="G43" s="82"/>
      <c r="H43" s="83"/>
      <c r="I43" s="82"/>
      <c r="J43" s="83"/>
      <c r="K43" s="77"/>
      <c r="L43" s="82"/>
      <c r="M43" s="83"/>
      <c r="N43" s="35"/>
      <c r="O43" s="35"/>
      <c r="P43" s="35"/>
      <c r="Q43" s="32">
        <v>31</v>
      </c>
      <c r="R43" s="35"/>
      <c r="S43" s="25"/>
      <c r="T43" s="25"/>
      <c r="U43" s="25"/>
      <c r="V43" s="25"/>
      <c r="W43" s="25"/>
      <c r="X43" s="25"/>
      <c r="Y43" s="25"/>
      <c r="Z43" s="25"/>
      <c r="AA43" s="25"/>
      <c r="AB43" s="101"/>
      <c r="AC43" s="132">
        <f t="shared" si="1"/>
        <v>0</v>
      </c>
      <c r="AD43" s="105"/>
      <c r="AE43" s="105"/>
      <c r="AF43" s="105"/>
      <c r="AG43" s="105"/>
      <c r="AH43" s="131">
        <f t="shared" si="3"/>
        <v>0</v>
      </c>
      <c r="AI43" s="146">
        <v>31</v>
      </c>
    </row>
    <row r="44" spans="1:35" ht="52.5">
      <c r="A44" s="87" t="s">
        <v>69</v>
      </c>
      <c r="B44" s="90">
        <f>SUM(B13:B43)</f>
        <v>16</v>
      </c>
      <c r="C44" s="82">
        <f>SUM(C13:C43)</f>
        <v>0</v>
      </c>
      <c r="D44" s="82">
        <f aca="true" t="shared" si="5" ref="D44:O44">SUM(D13:D43)</f>
        <v>0</v>
      </c>
      <c r="E44" s="82">
        <f t="shared" si="5"/>
        <v>0</v>
      </c>
      <c r="F44" s="82">
        <f t="shared" si="5"/>
        <v>0</v>
      </c>
      <c r="G44" s="82">
        <f t="shared" si="5"/>
        <v>0</v>
      </c>
      <c r="H44" s="82">
        <f t="shared" si="5"/>
        <v>0</v>
      </c>
      <c r="I44" s="82">
        <f t="shared" si="5"/>
        <v>0</v>
      </c>
      <c r="J44" s="82">
        <f t="shared" si="5"/>
        <v>0</v>
      </c>
      <c r="K44" s="82">
        <f t="shared" si="5"/>
        <v>0</v>
      </c>
      <c r="L44" s="82">
        <f t="shared" si="5"/>
        <v>0</v>
      </c>
      <c r="M44" s="82">
        <f t="shared" si="5"/>
        <v>0</v>
      </c>
      <c r="N44" s="82">
        <f t="shared" si="5"/>
        <v>16</v>
      </c>
      <c r="O44" s="82">
        <f t="shared" si="5"/>
        <v>0</v>
      </c>
      <c r="P44" s="18">
        <v>16</v>
      </c>
      <c r="Q44" s="35"/>
      <c r="R44" s="18"/>
      <c r="S44" s="65">
        <f>SUM(S13:S43)</f>
        <v>0</v>
      </c>
      <c r="T44" s="65">
        <f aca="true" t="shared" si="6" ref="T44:AB44">SUM(T13:T43)</f>
        <v>0</v>
      </c>
      <c r="U44" s="65">
        <f t="shared" si="6"/>
        <v>0</v>
      </c>
      <c r="V44" s="65">
        <f t="shared" si="6"/>
        <v>0</v>
      </c>
      <c r="W44" s="65">
        <f t="shared" si="6"/>
        <v>0</v>
      </c>
      <c r="X44" s="65">
        <f>SUM(X13:X43)</f>
        <v>0</v>
      </c>
      <c r="Y44" s="65">
        <f t="shared" si="6"/>
        <v>0</v>
      </c>
      <c r="Z44" s="65">
        <f t="shared" si="6"/>
        <v>0</v>
      </c>
      <c r="AA44" s="65">
        <f t="shared" si="6"/>
        <v>0</v>
      </c>
      <c r="AB44" s="65">
        <f t="shared" si="6"/>
        <v>2435</v>
      </c>
      <c r="AC44" s="132">
        <f>S44+T44+U44+V44+W44+X44+Y44+Z44+AA44+AB44</f>
        <v>2435</v>
      </c>
      <c r="AD44" s="105">
        <f>SUM(AD13:AD43)</f>
        <v>0</v>
      </c>
      <c r="AE44" s="105">
        <f>SUM(AE13:AE43)</f>
        <v>0</v>
      </c>
      <c r="AF44" s="105">
        <f>SUM(AF13:AF43)</f>
        <v>0</v>
      </c>
      <c r="AG44" s="105">
        <f>SUM(AG13:AG43)</f>
        <v>0</v>
      </c>
      <c r="AH44" s="131">
        <f t="shared" si="3"/>
        <v>0</v>
      </c>
      <c r="AI44" s="105"/>
    </row>
    <row r="45" spans="1:35" ht="15" customHeight="1">
      <c r="A45" s="18"/>
      <c r="B45" s="28"/>
      <c r="C45" s="248" t="s">
        <v>41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50"/>
      <c r="P45" s="40"/>
      <c r="Q45" s="19"/>
      <c r="R45" s="36"/>
      <c r="S45" s="251" t="s">
        <v>41</v>
      </c>
      <c r="T45" s="252"/>
      <c r="U45" s="252"/>
      <c r="V45" s="252"/>
      <c r="W45" s="252"/>
      <c r="X45" s="252"/>
      <c r="Y45" s="252"/>
      <c r="Z45" s="252"/>
      <c r="AA45" s="253"/>
      <c r="AB45" s="101"/>
      <c r="AC45" s="132"/>
      <c r="AD45" s="105"/>
      <c r="AE45" s="105"/>
      <c r="AF45" s="105"/>
      <c r="AG45" s="105"/>
      <c r="AH45" s="131"/>
      <c r="AI45" s="105"/>
    </row>
    <row r="46" spans="1:34" ht="30" customHeight="1">
      <c r="A46" s="6"/>
      <c r="B46" s="17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94">
        <v>9</v>
      </c>
      <c r="L46" s="22">
        <v>10</v>
      </c>
      <c r="M46" s="22">
        <v>11</v>
      </c>
      <c r="N46" s="21" t="s">
        <v>38</v>
      </c>
      <c r="O46" s="26" t="s">
        <v>2</v>
      </c>
      <c r="P46" s="26"/>
      <c r="Q46" s="31"/>
      <c r="R46" s="17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31"/>
      <c r="AD46" s="105"/>
      <c r="AE46" s="105"/>
      <c r="AF46" s="105"/>
      <c r="AG46" s="105"/>
      <c r="AH46" s="131"/>
    </row>
    <row r="47" spans="1:34" ht="54.75" customHeight="1">
      <c r="A47" s="91" t="s">
        <v>68</v>
      </c>
      <c r="B47" s="43">
        <f>B44+B12</f>
        <v>499</v>
      </c>
      <c r="C47" s="29">
        <f>C12+C44</f>
        <v>0</v>
      </c>
      <c r="D47" s="29">
        <f aca="true" t="shared" si="7" ref="D47:O47">D12+D44</f>
        <v>0</v>
      </c>
      <c r="E47" s="29">
        <f t="shared" si="7"/>
        <v>0</v>
      </c>
      <c r="F47" s="29">
        <f t="shared" si="7"/>
        <v>101</v>
      </c>
      <c r="G47" s="29">
        <f t="shared" si="7"/>
        <v>92</v>
      </c>
      <c r="H47" s="29">
        <f t="shared" si="7"/>
        <v>80</v>
      </c>
      <c r="I47" s="29">
        <f t="shared" si="7"/>
        <v>0</v>
      </c>
      <c r="J47" s="29">
        <f t="shared" si="7"/>
        <v>0</v>
      </c>
      <c r="K47" s="29">
        <f t="shared" si="7"/>
        <v>60</v>
      </c>
      <c r="L47" s="29">
        <f t="shared" si="7"/>
        <v>43</v>
      </c>
      <c r="M47" s="29">
        <f t="shared" si="7"/>
        <v>53</v>
      </c>
      <c r="N47" s="29">
        <f t="shared" si="7"/>
        <v>33</v>
      </c>
      <c r="O47" s="29">
        <f t="shared" si="7"/>
        <v>37</v>
      </c>
      <c r="P47" s="30">
        <f>O47+N47+M47+L47+K47+J47+I47+H47+G47+F47+E47+D47+C47</f>
        <v>499</v>
      </c>
      <c r="Q47" s="34"/>
      <c r="R47" s="92"/>
      <c r="S47" s="120">
        <f aca="true" t="shared" si="8" ref="S47:AA47">S12+S44</f>
        <v>0</v>
      </c>
      <c r="T47" s="120">
        <f t="shared" si="8"/>
        <v>0</v>
      </c>
      <c r="U47" s="120">
        <f t="shared" si="8"/>
        <v>0</v>
      </c>
      <c r="V47" s="120">
        <f t="shared" si="8"/>
        <v>0</v>
      </c>
      <c r="W47" s="120">
        <f t="shared" si="8"/>
        <v>0</v>
      </c>
      <c r="X47" s="120">
        <f t="shared" si="8"/>
        <v>0</v>
      </c>
      <c r="Y47" s="120">
        <f t="shared" si="8"/>
        <v>0</v>
      </c>
      <c r="Z47" s="120">
        <f t="shared" si="8"/>
        <v>0</v>
      </c>
      <c r="AA47" s="120">
        <f t="shared" si="8"/>
        <v>0</v>
      </c>
      <c r="AB47" s="120">
        <f>AB44+AB12</f>
        <v>5985</v>
      </c>
      <c r="AC47" s="141">
        <f>AC44+AC12</f>
        <v>5985</v>
      </c>
      <c r="AD47" s="105">
        <f>AD12+AD44</f>
        <v>0</v>
      </c>
      <c r="AE47" s="105">
        <f>AE12+AE44</f>
        <v>0</v>
      </c>
      <c r="AF47" s="105">
        <f>AF12+AF44</f>
        <v>0</v>
      </c>
      <c r="AG47" s="105">
        <f>AG12+AG44</f>
        <v>0</v>
      </c>
      <c r="AH47" s="131">
        <f>AH12+AH44</f>
        <v>0</v>
      </c>
    </row>
    <row r="48" spans="1:34" ht="20.25" customHeight="1">
      <c r="A48" s="15"/>
      <c r="B48" s="41">
        <f>B47</f>
        <v>499</v>
      </c>
      <c r="C48" s="230" t="s">
        <v>5</v>
      </c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41"/>
      <c r="Q48" s="14"/>
      <c r="R48" s="42">
        <v>0</v>
      </c>
      <c r="S48" s="244" t="s">
        <v>5</v>
      </c>
      <c r="T48" s="244"/>
      <c r="U48" s="244"/>
      <c r="V48" s="244"/>
      <c r="W48" s="244"/>
      <c r="X48" s="244"/>
      <c r="Y48" s="244"/>
      <c r="Z48" s="244"/>
      <c r="AA48" s="244"/>
      <c r="AB48" s="24"/>
      <c r="AC48" s="105"/>
      <c r="AD48" s="105"/>
      <c r="AE48" s="105"/>
      <c r="AF48" s="105"/>
      <c r="AG48" s="105"/>
      <c r="AH48" s="105"/>
    </row>
  </sheetData>
  <sheetProtection/>
  <mergeCells count="43">
    <mergeCell ref="A2:P2"/>
    <mergeCell ref="R2:AB2"/>
    <mergeCell ref="A4:P4"/>
    <mergeCell ref="Q4:AB4"/>
    <mergeCell ref="AF6:AF10"/>
    <mergeCell ref="L10:M10"/>
    <mergeCell ref="Y6:Y10"/>
    <mergeCell ref="AC6:AC10"/>
    <mergeCell ref="AB6:AB10"/>
    <mergeCell ref="V6:V10"/>
    <mergeCell ref="AI5:AI10"/>
    <mergeCell ref="AG6:AG10"/>
    <mergeCell ref="AH6:AH10"/>
    <mergeCell ref="AD5:AH5"/>
    <mergeCell ref="AD6:AD10"/>
    <mergeCell ref="AE6:AE10"/>
    <mergeCell ref="S5:AB5"/>
    <mergeCell ref="S6:S10"/>
    <mergeCell ref="Z6:Z10"/>
    <mergeCell ref="AA6:AA10"/>
    <mergeCell ref="T6:T10"/>
    <mergeCell ref="U6:U10"/>
    <mergeCell ref="X6:X10"/>
    <mergeCell ref="E10:F10"/>
    <mergeCell ref="R5:R10"/>
    <mergeCell ref="Q5:Q10"/>
    <mergeCell ref="A5:A10"/>
    <mergeCell ref="B5:B10"/>
    <mergeCell ref="C8:M9"/>
    <mergeCell ref="O8:O10"/>
    <mergeCell ref="G10:H10"/>
    <mergeCell ref="C10:D10"/>
    <mergeCell ref="I10:J10"/>
    <mergeCell ref="S48:AA48"/>
    <mergeCell ref="W6:W10"/>
    <mergeCell ref="C45:O45"/>
    <mergeCell ref="S45:AA45"/>
    <mergeCell ref="C48:O48"/>
    <mergeCell ref="C11:O11"/>
    <mergeCell ref="S11:AA11"/>
    <mergeCell ref="N8:N10"/>
    <mergeCell ref="C5:O7"/>
    <mergeCell ref="P5:P10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I48"/>
  <sheetViews>
    <sheetView zoomScale="65" zoomScaleNormal="65" zoomScaleSheetLayoutView="68" zoomScalePageLayoutView="0" workbookViewId="0" topLeftCell="K11">
      <selection activeCell="AC51" sqref="AC51"/>
    </sheetView>
  </sheetViews>
  <sheetFormatPr defaultColWidth="9.00390625" defaultRowHeight="12.75"/>
  <cols>
    <col min="1" max="2" width="8.625" style="0" customWidth="1"/>
    <col min="3" max="10" width="4.625" style="0" customWidth="1"/>
    <col min="11" max="11" width="8.625" style="0" customWidth="1"/>
    <col min="12" max="13" width="4.625" style="0" customWidth="1"/>
    <col min="14" max="28" width="8.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16"/>
      <c r="R2" s="209" t="s">
        <v>29</v>
      </c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31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  <c r="AE3" s="145">
        <v>40787</v>
      </c>
    </row>
    <row r="4" spans="1:28" ht="15" customHeight="1">
      <c r="A4" s="278" t="s">
        <v>91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23" t="s">
        <v>86</v>
      </c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</row>
    <row r="5" spans="1:35" ht="15" customHeight="1">
      <c r="A5" s="210" t="s">
        <v>4</v>
      </c>
      <c r="B5" s="213" t="s">
        <v>42</v>
      </c>
      <c r="C5" s="210" t="s">
        <v>1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3" t="s">
        <v>49</v>
      </c>
      <c r="Q5" s="260" t="s">
        <v>4</v>
      </c>
      <c r="R5" s="257" t="s">
        <v>64</v>
      </c>
      <c r="S5" s="263" t="s">
        <v>43</v>
      </c>
      <c r="T5" s="264"/>
      <c r="U5" s="264"/>
      <c r="V5" s="264"/>
      <c r="W5" s="264"/>
      <c r="X5" s="264"/>
      <c r="Y5" s="264"/>
      <c r="Z5" s="264"/>
      <c r="AA5" s="264"/>
      <c r="AB5" s="277"/>
      <c r="AC5" s="105"/>
      <c r="AD5" s="241" t="s">
        <v>62</v>
      </c>
      <c r="AE5" s="241"/>
      <c r="AF5" s="241"/>
      <c r="AG5" s="241"/>
      <c r="AH5" s="241"/>
      <c r="AI5" s="210" t="s">
        <v>4</v>
      </c>
    </row>
    <row r="6" spans="1:35" ht="15" customHeight="1">
      <c r="A6" s="210"/>
      <c r="B6" s="214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4"/>
      <c r="Q6" s="261"/>
      <c r="R6" s="258"/>
      <c r="S6" s="265" t="s">
        <v>39</v>
      </c>
      <c r="T6" s="268" t="s">
        <v>40</v>
      </c>
      <c r="U6" s="271" t="s">
        <v>50</v>
      </c>
      <c r="V6" s="265" t="s">
        <v>30</v>
      </c>
      <c r="W6" s="245" t="s">
        <v>51</v>
      </c>
      <c r="X6" s="245" t="s">
        <v>52</v>
      </c>
      <c r="Y6" s="245" t="s">
        <v>54</v>
      </c>
      <c r="Z6" s="265" t="s">
        <v>53</v>
      </c>
      <c r="AA6" s="265" t="s">
        <v>79</v>
      </c>
      <c r="AB6" s="265" t="s">
        <v>31</v>
      </c>
      <c r="AC6" s="242" t="s">
        <v>70</v>
      </c>
      <c r="AD6" s="228" t="s">
        <v>57</v>
      </c>
      <c r="AE6" s="228" t="s">
        <v>58</v>
      </c>
      <c r="AF6" s="228" t="s">
        <v>59</v>
      </c>
      <c r="AG6" s="228" t="s">
        <v>60</v>
      </c>
      <c r="AH6" s="228" t="s">
        <v>61</v>
      </c>
      <c r="AI6" s="210"/>
    </row>
    <row r="7" spans="1:35" ht="15" customHeight="1">
      <c r="A7" s="210"/>
      <c r="B7" s="214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4"/>
      <c r="Q7" s="261"/>
      <c r="R7" s="258"/>
      <c r="S7" s="266"/>
      <c r="T7" s="269"/>
      <c r="U7" s="272"/>
      <c r="V7" s="266"/>
      <c r="W7" s="246"/>
      <c r="X7" s="246"/>
      <c r="Y7" s="246"/>
      <c r="Z7" s="266"/>
      <c r="AA7" s="266"/>
      <c r="AB7" s="266"/>
      <c r="AC7" s="242"/>
      <c r="AD7" s="228"/>
      <c r="AE7" s="228"/>
      <c r="AF7" s="228"/>
      <c r="AG7" s="228"/>
      <c r="AH7" s="228"/>
      <c r="AI7" s="210"/>
    </row>
    <row r="8" spans="1:35" ht="15" customHeight="1">
      <c r="A8" s="210"/>
      <c r="B8" s="214"/>
      <c r="C8" s="210" t="s">
        <v>3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 t="s">
        <v>32</v>
      </c>
      <c r="O8" s="210" t="s">
        <v>2</v>
      </c>
      <c r="P8" s="214"/>
      <c r="Q8" s="261"/>
      <c r="R8" s="258"/>
      <c r="S8" s="266"/>
      <c r="T8" s="269"/>
      <c r="U8" s="272"/>
      <c r="V8" s="266"/>
      <c r="W8" s="246"/>
      <c r="X8" s="246"/>
      <c r="Y8" s="246"/>
      <c r="Z8" s="266"/>
      <c r="AA8" s="266"/>
      <c r="AB8" s="266"/>
      <c r="AC8" s="242"/>
      <c r="AD8" s="228"/>
      <c r="AE8" s="228"/>
      <c r="AF8" s="228"/>
      <c r="AG8" s="228"/>
      <c r="AH8" s="228"/>
      <c r="AI8" s="210"/>
    </row>
    <row r="9" spans="1:35" ht="15" customHeight="1">
      <c r="A9" s="210"/>
      <c r="B9" s="214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4"/>
      <c r="Q9" s="261"/>
      <c r="R9" s="258"/>
      <c r="S9" s="266"/>
      <c r="T9" s="269"/>
      <c r="U9" s="272"/>
      <c r="V9" s="266"/>
      <c r="W9" s="246"/>
      <c r="X9" s="246"/>
      <c r="Y9" s="246"/>
      <c r="Z9" s="266"/>
      <c r="AA9" s="266"/>
      <c r="AB9" s="266"/>
      <c r="AC9" s="242"/>
      <c r="AD9" s="228"/>
      <c r="AE9" s="228"/>
      <c r="AF9" s="228"/>
      <c r="AG9" s="228"/>
      <c r="AH9" s="228"/>
      <c r="AI9" s="210"/>
    </row>
    <row r="10" spans="1:35" ht="64.5" customHeight="1">
      <c r="A10" s="210"/>
      <c r="B10" s="215"/>
      <c r="C10" s="211" t="s">
        <v>33</v>
      </c>
      <c r="D10" s="212"/>
      <c r="E10" s="211" t="s">
        <v>34</v>
      </c>
      <c r="F10" s="212"/>
      <c r="G10" s="212" t="s">
        <v>35</v>
      </c>
      <c r="H10" s="212"/>
      <c r="I10" s="212" t="s">
        <v>36</v>
      </c>
      <c r="J10" s="212"/>
      <c r="K10" s="92" t="s">
        <v>47</v>
      </c>
      <c r="L10" s="218" t="s">
        <v>46</v>
      </c>
      <c r="M10" s="219"/>
      <c r="N10" s="210"/>
      <c r="O10" s="210"/>
      <c r="P10" s="215"/>
      <c r="Q10" s="262"/>
      <c r="R10" s="259"/>
      <c r="S10" s="267"/>
      <c r="T10" s="270"/>
      <c r="U10" s="273"/>
      <c r="V10" s="267"/>
      <c r="W10" s="247"/>
      <c r="X10" s="247"/>
      <c r="Y10" s="247"/>
      <c r="Z10" s="267"/>
      <c r="AA10" s="267"/>
      <c r="AB10" s="267"/>
      <c r="AC10" s="242"/>
      <c r="AD10" s="228"/>
      <c r="AE10" s="228"/>
      <c r="AF10" s="228"/>
      <c r="AG10" s="228"/>
      <c r="AH10" s="228"/>
      <c r="AI10" s="210"/>
    </row>
    <row r="11" spans="1:35" ht="15" customHeight="1">
      <c r="A11" s="50"/>
      <c r="B11" s="51"/>
      <c r="C11" s="235" t="s">
        <v>37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115"/>
      <c r="Q11" s="67"/>
      <c r="R11" s="33"/>
      <c r="S11" s="233" t="s">
        <v>37</v>
      </c>
      <c r="T11" s="233"/>
      <c r="U11" s="233"/>
      <c r="V11" s="233"/>
      <c r="W11" s="233"/>
      <c r="X11" s="233"/>
      <c r="Y11" s="233"/>
      <c r="Z11" s="233"/>
      <c r="AA11" s="233"/>
      <c r="AB11" s="25"/>
      <c r="AC11" s="137"/>
      <c r="AD11" s="118"/>
      <c r="AE11" s="118"/>
      <c r="AF11" s="105"/>
      <c r="AG11" s="105"/>
      <c r="AH11" s="131"/>
      <c r="AI11" s="67"/>
    </row>
    <row r="12" spans="1:35" ht="15" customHeight="1">
      <c r="A12" s="38"/>
      <c r="B12" s="30">
        <f>Авг!B48</f>
        <v>499</v>
      </c>
      <c r="C12" s="79">
        <v>0</v>
      </c>
      <c r="D12" s="79">
        <v>0</v>
      </c>
      <c r="E12" s="79">
        <v>0</v>
      </c>
      <c r="F12" s="79">
        <v>101</v>
      </c>
      <c r="G12" s="79">
        <v>92</v>
      </c>
      <c r="H12" s="79">
        <v>80</v>
      </c>
      <c r="I12" s="79">
        <v>0</v>
      </c>
      <c r="J12" s="79">
        <v>0</v>
      </c>
      <c r="K12" s="79">
        <v>60</v>
      </c>
      <c r="L12" s="79">
        <v>43</v>
      </c>
      <c r="M12" s="79">
        <v>53</v>
      </c>
      <c r="N12" s="79">
        <v>33</v>
      </c>
      <c r="O12" s="79">
        <v>37</v>
      </c>
      <c r="P12" s="115">
        <v>499</v>
      </c>
      <c r="Q12" s="38"/>
      <c r="R12" s="33">
        <v>0</v>
      </c>
      <c r="S12" s="48"/>
      <c r="T12" s="48"/>
      <c r="U12" s="48"/>
      <c r="V12" s="48"/>
      <c r="W12" s="48"/>
      <c r="X12" s="48"/>
      <c r="Y12" s="48"/>
      <c r="Z12" s="48"/>
      <c r="AA12" s="48"/>
      <c r="AB12" s="48">
        <v>5985</v>
      </c>
      <c r="AC12" s="131">
        <v>5985</v>
      </c>
      <c r="AD12" s="105"/>
      <c r="AE12" s="105"/>
      <c r="AF12" s="105"/>
      <c r="AG12" s="105"/>
      <c r="AH12" s="131">
        <f>Авг!AH47</f>
        <v>0</v>
      </c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79"/>
      <c r="D13" s="80"/>
      <c r="E13" s="79"/>
      <c r="F13" s="80"/>
      <c r="G13" s="79"/>
      <c r="H13" s="80"/>
      <c r="I13" s="79"/>
      <c r="J13" s="80"/>
      <c r="K13" s="93"/>
      <c r="L13" s="79"/>
      <c r="M13" s="80"/>
      <c r="N13" s="18"/>
      <c r="O13" s="18"/>
      <c r="P13" s="93"/>
      <c r="Q13" s="32">
        <v>1</v>
      </c>
      <c r="R13" s="5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131"/>
      <c r="AD13" s="105"/>
      <c r="AE13" s="105"/>
      <c r="AF13" s="105"/>
      <c r="AG13" s="105"/>
      <c r="AH13" s="131">
        <v>0</v>
      </c>
      <c r="AI13" s="32">
        <v>1</v>
      </c>
    </row>
    <row r="14" spans="1:35" ht="15" customHeight="1">
      <c r="A14" s="32">
        <v>2</v>
      </c>
      <c r="B14" s="89">
        <f aca="true" t="shared" si="0" ref="B14:B42">C14+D14+E14+F14+G14+H14+I14+J14+K14+L14+M14+N14+O14</f>
        <v>0</v>
      </c>
      <c r="C14" s="79"/>
      <c r="D14" s="80"/>
      <c r="E14" s="79"/>
      <c r="F14" s="80"/>
      <c r="G14" s="79"/>
      <c r="H14" s="80"/>
      <c r="I14" s="79"/>
      <c r="J14" s="80"/>
      <c r="K14" s="93"/>
      <c r="L14" s="79"/>
      <c r="M14" s="80"/>
      <c r="N14" s="18"/>
      <c r="O14" s="18"/>
      <c r="P14" s="93"/>
      <c r="Q14" s="32">
        <v>2</v>
      </c>
      <c r="R14" s="5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131"/>
      <c r="AD14" s="105"/>
      <c r="AE14" s="105"/>
      <c r="AF14" s="105"/>
      <c r="AG14" s="105"/>
      <c r="AH14" s="131">
        <f aca="true" t="shared" si="1" ref="AH14:AH43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2"/>
      <c r="D15" s="83"/>
      <c r="E15" s="82"/>
      <c r="F15" s="83"/>
      <c r="G15" s="82"/>
      <c r="H15" s="83"/>
      <c r="I15" s="82"/>
      <c r="J15" s="83"/>
      <c r="K15" s="77"/>
      <c r="L15" s="82"/>
      <c r="M15" s="83"/>
      <c r="N15" s="35"/>
      <c r="O15" s="35"/>
      <c r="P15" s="93"/>
      <c r="Q15" s="32">
        <v>3</v>
      </c>
      <c r="R15" s="54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31"/>
      <c r="AD15" s="105"/>
      <c r="AE15" s="105"/>
      <c r="AF15" s="105"/>
      <c r="AG15" s="105"/>
      <c r="AH15" s="131">
        <f t="shared" si="1"/>
        <v>0</v>
      </c>
      <c r="AI15" s="32">
        <v>3</v>
      </c>
    </row>
    <row r="16" spans="1:35" ht="15" customHeight="1">
      <c r="A16" s="32">
        <v>4</v>
      </c>
      <c r="B16" s="89">
        <f>G16+K16+L16+M16+N16</f>
        <v>35</v>
      </c>
      <c r="C16" s="82"/>
      <c r="D16" s="83"/>
      <c r="E16" s="82"/>
      <c r="F16" s="83"/>
      <c r="G16" s="82">
        <v>10</v>
      </c>
      <c r="H16" s="83"/>
      <c r="I16" s="82"/>
      <c r="J16" s="83"/>
      <c r="K16" s="77">
        <v>8</v>
      </c>
      <c r="L16" s="82">
        <v>10</v>
      </c>
      <c r="M16" s="83">
        <v>4</v>
      </c>
      <c r="N16" s="35">
        <v>3</v>
      </c>
      <c r="O16" s="35"/>
      <c r="P16" s="93">
        <v>35</v>
      </c>
      <c r="Q16" s="32">
        <v>4</v>
      </c>
      <c r="R16" s="54">
        <v>15</v>
      </c>
      <c r="S16" s="55"/>
      <c r="T16" s="55"/>
      <c r="U16" s="55"/>
      <c r="V16" s="55"/>
      <c r="W16" s="55">
        <v>1</v>
      </c>
      <c r="X16" s="55">
        <v>12</v>
      </c>
      <c r="Y16" s="55"/>
      <c r="Z16" s="55"/>
      <c r="AA16" s="55">
        <v>2</v>
      </c>
      <c r="AB16" s="55"/>
      <c r="AC16" s="131">
        <v>15</v>
      </c>
      <c r="AD16" s="105"/>
      <c r="AE16" s="105"/>
      <c r="AF16" s="105"/>
      <c r="AG16" s="105"/>
      <c r="AH16" s="131">
        <f t="shared" si="1"/>
        <v>0</v>
      </c>
      <c r="AI16" s="32">
        <v>4</v>
      </c>
    </row>
    <row r="17" spans="1:35" ht="15" customHeight="1">
      <c r="A17" s="32">
        <v>5</v>
      </c>
      <c r="B17" s="89">
        <f t="shared" si="0"/>
        <v>113</v>
      </c>
      <c r="C17" s="82">
        <v>84</v>
      </c>
      <c r="D17" s="83"/>
      <c r="E17" s="82"/>
      <c r="F17" s="83"/>
      <c r="G17" s="82">
        <v>6</v>
      </c>
      <c r="H17" s="83"/>
      <c r="I17" s="82"/>
      <c r="J17" s="83"/>
      <c r="K17" s="77">
        <v>4</v>
      </c>
      <c r="L17" s="82">
        <v>3</v>
      </c>
      <c r="M17" s="83">
        <v>9</v>
      </c>
      <c r="N17" s="35">
        <v>4</v>
      </c>
      <c r="O17" s="35">
        <v>3</v>
      </c>
      <c r="P17" s="93">
        <v>113</v>
      </c>
      <c r="Q17" s="32">
        <v>5</v>
      </c>
      <c r="R17" s="54">
        <v>17</v>
      </c>
      <c r="S17" s="55"/>
      <c r="T17" s="55"/>
      <c r="U17" s="55"/>
      <c r="V17" s="55"/>
      <c r="W17" s="55"/>
      <c r="X17" s="55">
        <v>16</v>
      </c>
      <c r="Y17" s="55"/>
      <c r="Z17" s="55"/>
      <c r="AA17" s="55">
        <v>1</v>
      </c>
      <c r="AB17" s="55">
        <v>11</v>
      </c>
      <c r="AC17" s="131">
        <v>28</v>
      </c>
      <c r="AD17" s="105"/>
      <c r="AE17" s="105"/>
      <c r="AF17" s="105"/>
      <c r="AG17" s="105"/>
      <c r="AH17" s="131">
        <f t="shared" si="1"/>
        <v>0</v>
      </c>
      <c r="AI17" s="32">
        <v>5</v>
      </c>
    </row>
    <row r="18" spans="1:35" ht="15" customHeight="1">
      <c r="A18" s="32">
        <v>6</v>
      </c>
      <c r="B18" s="89">
        <f t="shared" si="0"/>
        <v>65</v>
      </c>
      <c r="C18" s="82">
        <v>32</v>
      </c>
      <c r="D18" s="83"/>
      <c r="E18" s="82">
        <v>4</v>
      </c>
      <c r="F18" s="83"/>
      <c r="G18" s="82">
        <v>9</v>
      </c>
      <c r="H18" s="83">
        <v>10</v>
      </c>
      <c r="I18" s="82">
        <v>1</v>
      </c>
      <c r="J18" s="83"/>
      <c r="K18" s="77"/>
      <c r="L18" s="82">
        <v>2</v>
      </c>
      <c r="M18" s="83">
        <v>2</v>
      </c>
      <c r="N18" s="35">
        <v>3</v>
      </c>
      <c r="O18" s="35">
        <v>2</v>
      </c>
      <c r="P18" s="93">
        <v>65</v>
      </c>
      <c r="Q18" s="32">
        <v>6</v>
      </c>
      <c r="R18" s="54">
        <v>33</v>
      </c>
      <c r="S18" s="55"/>
      <c r="T18" s="55"/>
      <c r="U18" s="55"/>
      <c r="V18" s="55"/>
      <c r="W18" s="55"/>
      <c r="X18" s="55">
        <v>29</v>
      </c>
      <c r="Y18" s="55"/>
      <c r="Z18" s="55"/>
      <c r="AA18" s="55">
        <v>4</v>
      </c>
      <c r="AB18" s="55"/>
      <c r="AC18" s="131">
        <v>33</v>
      </c>
      <c r="AD18" s="105"/>
      <c r="AE18" s="105"/>
      <c r="AF18" s="105"/>
      <c r="AG18" s="105"/>
      <c r="AH18" s="131">
        <f t="shared" si="1"/>
        <v>0</v>
      </c>
      <c r="AI18" s="32">
        <v>6</v>
      </c>
    </row>
    <row r="19" spans="1:35" ht="15" customHeight="1">
      <c r="A19" s="32">
        <v>7</v>
      </c>
      <c r="B19" s="89">
        <f t="shared" si="0"/>
        <v>76</v>
      </c>
      <c r="C19" s="82">
        <v>1</v>
      </c>
      <c r="D19" s="83">
        <v>1</v>
      </c>
      <c r="E19" s="82">
        <v>5</v>
      </c>
      <c r="F19" s="83">
        <v>5</v>
      </c>
      <c r="G19" s="82">
        <v>18</v>
      </c>
      <c r="H19" s="83"/>
      <c r="I19" s="82"/>
      <c r="J19" s="83"/>
      <c r="K19" s="77"/>
      <c r="L19" s="82">
        <v>17</v>
      </c>
      <c r="M19" s="83">
        <v>25</v>
      </c>
      <c r="N19" s="35">
        <v>4</v>
      </c>
      <c r="O19" s="35"/>
      <c r="P19" s="93">
        <v>76</v>
      </c>
      <c r="Q19" s="32">
        <v>7</v>
      </c>
      <c r="R19" s="54">
        <v>8</v>
      </c>
      <c r="S19" s="55"/>
      <c r="T19" s="55"/>
      <c r="U19" s="55"/>
      <c r="V19" s="55"/>
      <c r="W19" s="55"/>
      <c r="X19" s="55">
        <v>6</v>
      </c>
      <c r="Y19" s="55"/>
      <c r="Z19" s="55"/>
      <c r="AA19" s="55">
        <v>2</v>
      </c>
      <c r="AB19" s="55">
        <v>76</v>
      </c>
      <c r="AC19" s="131">
        <v>84</v>
      </c>
      <c r="AD19" s="105"/>
      <c r="AE19" s="105"/>
      <c r="AF19" s="105"/>
      <c r="AG19" s="105"/>
      <c r="AH19" s="131">
        <f t="shared" si="1"/>
        <v>0</v>
      </c>
      <c r="AI19" s="32">
        <v>7</v>
      </c>
    </row>
    <row r="20" spans="1:35" ht="15" customHeight="1">
      <c r="A20" s="32">
        <v>8</v>
      </c>
      <c r="B20" s="89">
        <f t="shared" si="0"/>
        <v>73</v>
      </c>
      <c r="C20" s="82">
        <v>31</v>
      </c>
      <c r="D20" s="83">
        <v>3</v>
      </c>
      <c r="E20" s="82">
        <v>5</v>
      </c>
      <c r="F20" s="83"/>
      <c r="G20" s="82">
        <v>4</v>
      </c>
      <c r="H20" s="83">
        <v>3</v>
      </c>
      <c r="I20" s="82">
        <v>8</v>
      </c>
      <c r="J20" s="83">
        <v>6</v>
      </c>
      <c r="K20" s="77"/>
      <c r="L20" s="82">
        <v>8</v>
      </c>
      <c r="M20" s="83"/>
      <c r="N20" s="35">
        <v>1</v>
      </c>
      <c r="O20" s="35">
        <v>4</v>
      </c>
      <c r="P20" s="93">
        <v>73</v>
      </c>
      <c r="Q20" s="32">
        <v>8</v>
      </c>
      <c r="R20" s="54">
        <v>19</v>
      </c>
      <c r="S20" s="55"/>
      <c r="T20" s="55"/>
      <c r="U20" s="55"/>
      <c r="V20" s="55"/>
      <c r="W20" s="55">
        <v>1</v>
      </c>
      <c r="X20" s="55">
        <v>6</v>
      </c>
      <c r="Y20" s="55">
        <v>2</v>
      </c>
      <c r="Z20" s="55"/>
      <c r="AA20" s="55">
        <v>10</v>
      </c>
      <c r="AB20" s="55">
        <v>9</v>
      </c>
      <c r="AC20" s="131">
        <v>28</v>
      </c>
      <c r="AD20" s="105"/>
      <c r="AE20" s="105"/>
      <c r="AF20" s="105"/>
      <c r="AG20" s="105"/>
      <c r="AH20" s="131">
        <f t="shared" si="1"/>
        <v>0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2"/>
      <c r="D21" s="83"/>
      <c r="E21" s="82"/>
      <c r="F21" s="83"/>
      <c r="G21" s="82"/>
      <c r="H21" s="83"/>
      <c r="I21" s="82"/>
      <c r="J21" s="83"/>
      <c r="K21" s="77"/>
      <c r="L21" s="82"/>
      <c r="M21" s="83"/>
      <c r="N21" s="35"/>
      <c r="O21" s="35"/>
      <c r="P21" s="93"/>
      <c r="Q21" s="32">
        <v>9</v>
      </c>
      <c r="R21" s="54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1"/>
      <c r="AD21" s="105"/>
      <c r="AE21" s="105"/>
      <c r="AF21" s="105"/>
      <c r="AG21" s="105"/>
      <c r="AH21" s="131">
        <f t="shared" si="1"/>
        <v>0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2"/>
      <c r="D22" s="83"/>
      <c r="E22" s="82"/>
      <c r="F22" s="83"/>
      <c r="G22" s="82"/>
      <c r="H22" s="83"/>
      <c r="I22" s="82"/>
      <c r="J22" s="83"/>
      <c r="K22" s="77"/>
      <c r="L22" s="82"/>
      <c r="M22" s="83"/>
      <c r="N22" s="35"/>
      <c r="O22" s="35"/>
      <c r="P22" s="93"/>
      <c r="Q22" s="32">
        <v>10</v>
      </c>
      <c r="R22" s="54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31"/>
      <c r="AD22" s="105"/>
      <c r="AE22" s="105"/>
      <c r="AF22" s="105"/>
      <c r="AG22" s="105"/>
      <c r="AH22" s="131">
        <f t="shared" si="1"/>
        <v>0</v>
      </c>
      <c r="AI22" s="32">
        <v>10</v>
      </c>
    </row>
    <row r="23" spans="1:35" ht="15" customHeight="1">
      <c r="A23" s="32">
        <v>11</v>
      </c>
      <c r="B23" s="89">
        <f t="shared" si="0"/>
        <v>51</v>
      </c>
      <c r="C23" s="82">
        <v>7</v>
      </c>
      <c r="D23" s="83">
        <v>2</v>
      </c>
      <c r="E23" s="82">
        <v>3</v>
      </c>
      <c r="F23" s="83"/>
      <c r="G23" s="82"/>
      <c r="H23" s="83">
        <v>4</v>
      </c>
      <c r="I23" s="82"/>
      <c r="J23" s="83">
        <v>9</v>
      </c>
      <c r="K23" s="77">
        <v>3</v>
      </c>
      <c r="L23" s="82">
        <v>21</v>
      </c>
      <c r="M23" s="83">
        <v>1</v>
      </c>
      <c r="N23" s="35">
        <v>1</v>
      </c>
      <c r="O23" s="35"/>
      <c r="P23" s="93">
        <v>51</v>
      </c>
      <c r="Q23" s="32">
        <v>11</v>
      </c>
      <c r="R23" s="54">
        <v>31</v>
      </c>
      <c r="S23" s="55"/>
      <c r="T23" s="55"/>
      <c r="U23" s="55"/>
      <c r="V23" s="55"/>
      <c r="W23" s="55"/>
      <c r="X23" s="55">
        <v>28</v>
      </c>
      <c r="Y23" s="55"/>
      <c r="Z23" s="55"/>
      <c r="AA23" s="55">
        <v>3</v>
      </c>
      <c r="AB23" s="55">
        <v>17</v>
      </c>
      <c r="AC23" s="131">
        <v>48</v>
      </c>
      <c r="AD23" s="105"/>
      <c r="AE23" s="105"/>
      <c r="AF23" s="105"/>
      <c r="AG23" s="105"/>
      <c r="AH23" s="131">
        <f t="shared" si="1"/>
        <v>0</v>
      </c>
      <c r="AI23" s="32">
        <v>11</v>
      </c>
    </row>
    <row r="24" spans="1:35" ht="15" customHeight="1">
      <c r="A24" s="32">
        <v>12</v>
      </c>
      <c r="B24" s="89">
        <f t="shared" si="0"/>
        <v>41</v>
      </c>
      <c r="C24" s="82">
        <v>8</v>
      </c>
      <c r="D24" s="83">
        <v>1</v>
      </c>
      <c r="E24" s="82">
        <v>2</v>
      </c>
      <c r="F24" s="83"/>
      <c r="G24" s="82">
        <v>8</v>
      </c>
      <c r="H24" s="83">
        <v>2</v>
      </c>
      <c r="I24" s="82"/>
      <c r="J24" s="78"/>
      <c r="K24" s="77">
        <v>2</v>
      </c>
      <c r="L24" s="82">
        <v>1</v>
      </c>
      <c r="M24" s="83">
        <v>14</v>
      </c>
      <c r="N24" s="35">
        <v>2</v>
      </c>
      <c r="O24" s="35">
        <v>1</v>
      </c>
      <c r="P24" s="93">
        <v>41</v>
      </c>
      <c r="Q24" s="32">
        <v>12</v>
      </c>
      <c r="R24" s="54">
        <v>22</v>
      </c>
      <c r="S24" s="55"/>
      <c r="T24" s="55"/>
      <c r="U24" s="55"/>
      <c r="V24" s="55"/>
      <c r="W24" s="55"/>
      <c r="X24" s="55">
        <v>10</v>
      </c>
      <c r="Y24" s="55">
        <v>2</v>
      </c>
      <c r="Z24" s="55">
        <v>2</v>
      </c>
      <c r="AA24" s="55">
        <v>8</v>
      </c>
      <c r="AB24" s="55">
        <v>1</v>
      </c>
      <c r="AC24" s="131">
        <v>23</v>
      </c>
      <c r="AD24" s="105"/>
      <c r="AE24" s="105"/>
      <c r="AF24" s="105"/>
      <c r="AG24" s="105"/>
      <c r="AH24" s="131">
        <f t="shared" si="1"/>
        <v>0</v>
      </c>
      <c r="AI24" s="32">
        <v>12</v>
      </c>
    </row>
    <row r="25" spans="1:35" ht="15" customHeight="1">
      <c r="A25" s="32">
        <v>13</v>
      </c>
      <c r="B25" s="89">
        <f t="shared" si="0"/>
        <v>55</v>
      </c>
      <c r="C25" s="82">
        <v>9</v>
      </c>
      <c r="D25" s="83">
        <v>13</v>
      </c>
      <c r="E25" s="82">
        <v>3</v>
      </c>
      <c r="F25" s="83">
        <v>2</v>
      </c>
      <c r="G25" s="82">
        <v>11</v>
      </c>
      <c r="H25" s="83">
        <v>3</v>
      </c>
      <c r="I25" s="82"/>
      <c r="J25" s="83">
        <v>6</v>
      </c>
      <c r="K25" s="77">
        <v>2</v>
      </c>
      <c r="L25" s="82"/>
      <c r="M25" s="83">
        <v>1</v>
      </c>
      <c r="N25" s="35">
        <v>4</v>
      </c>
      <c r="O25" s="35">
        <v>1</v>
      </c>
      <c r="P25" s="93">
        <v>55</v>
      </c>
      <c r="Q25" s="32">
        <v>13</v>
      </c>
      <c r="R25" s="54">
        <f>S25+T25+U25+V25+W25+X25+Y25+Z25+AA25</f>
        <v>29</v>
      </c>
      <c r="S25" s="55"/>
      <c r="T25" s="55"/>
      <c r="U25" s="55"/>
      <c r="V25" s="55"/>
      <c r="W25" s="55"/>
      <c r="X25" s="55">
        <v>7</v>
      </c>
      <c r="Y25" s="55"/>
      <c r="Z25" s="55">
        <v>16</v>
      </c>
      <c r="AA25" s="55">
        <v>6</v>
      </c>
      <c r="AB25" s="55"/>
      <c r="AC25" s="131">
        <v>29</v>
      </c>
      <c r="AD25" s="105"/>
      <c r="AE25" s="105"/>
      <c r="AF25" s="105"/>
      <c r="AG25" s="105"/>
      <c r="AH25" s="131">
        <f t="shared" si="1"/>
        <v>0</v>
      </c>
      <c r="AI25" s="32">
        <v>13</v>
      </c>
    </row>
    <row r="26" spans="1:35" ht="15" customHeight="1">
      <c r="A26" s="32">
        <v>14</v>
      </c>
      <c r="B26" s="89">
        <f t="shared" si="0"/>
        <v>19</v>
      </c>
      <c r="C26" s="82">
        <v>2</v>
      </c>
      <c r="D26" s="83">
        <v>3</v>
      </c>
      <c r="E26" s="82"/>
      <c r="F26" s="83"/>
      <c r="G26" s="82">
        <v>6</v>
      </c>
      <c r="H26" s="83">
        <v>1</v>
      </c>
      <c r="I26" s="82"/>
      <c r="J26" s="83"/>
      <c r="K26" s="77"/>
      <c r="L26" s="82">
        <v>4</v>
      </c>
      <c r="M26" s="83">
        <v>2</v>
      </c>
      <c r="N26" s="35"/>
      <c r="O26" s="35">
        <v>1</v>
      </c>
      <c r="P26" s="93">
        <v>19</v>
      </c>
      <c r="Q26" s="32">
        <v>14</v>
      </c>
      <c r="R26" s="54">
        <v>11</v>
      </c>
      <c r="S26" s="55"/>
      <c r="T26" s="55"/>
      <c r="U26" s="55"/>
      <c r="V26" s="55"/>
      <c r="W26" s="55"/>
      <c r="X26" s="55">
        <v>7</v>
      </c>
      <c r="Y26" s="55">
        <v>1</v>
      </c>
      <c r="Z26" s="55">
        <v>3</v>
      </c>
      <c r="AA26" s="55"/>
      <c r="AB26" s="55"/>
      <c r="AC26" s="131">
        <v>11</v>
      </c>
      <c r="AD26" s="105"/>
      <c r="AE26" s="105"/>
      <c r="AF26" s="105"/>
      <c r="AG26" s="105"/>
      <c r="AH26" s="131">
        <f t="shared" si="1"/>
        <v>0</v>
      </c>
      <c r="AI26" s="32">
        <v>14</v>
      </c>
    </row>
    <row r="27" spans="1:35" ht="15" customHeight="1">
      <c r="A27" s="32">
        <v>15</v>
      </c>
      <c r="B27" s="89">
        <f t="shared" si="0"/>
        <v>50</v>
      </c>
      <c r="C27" s="82">
        <v>10</v>
      </c>
      <c r="D27" s="83"/>
      <c r="E27" s="82"/>
      <c r="F27" s="83">
        <v>4</v>
      </c>
      <c r="G27" s="82">
        <v>19</v>
      </c>
      <c r="H27" s="83">
        <v>2</v>
      </c>
      <c r="I27" s="82">
        <v>1</v>
      </c>
      <c r="J27" s="83"/>
      <c r="K27" s="77"/>
      <c r="L27" s="82">
        <v>5</v>
      </c>
      <c r="M27" s="83">
        <v>5</v>
      </c>
      <c r="N27" s="35">
        <v>3</v>
      </c>
      <c r="O27" s="35">
        <v>1</v>
      </c>
      <c r="P27" s="93">
        <v>50</v>
      </c>
      <c r="Q27" s="32">
        <v>15</v>
      </c>
      <c r="R27" s="54">
        <v>12</v>
      </c>
      <c r="S27" s="55"/>
      <c r="T27" s="55"/>
      <c r="U27" s="55"/>
      <c r="V27" s="55"/>
      <c r="W27" s="55"/>
      <c r="X27" s="55">
        <v>6</v>
      </c>
      <c r="Y27" s="55"/>
      <c r="Z27" s="55">
        <v>6</v>
      </c>
      <c r="AA27" s="55"/>
      <c r="AB27" s="55"/>
      <c r="AC27" s="131">
        <v>12</v>
      </c>
      <c r="AD27" s="105"/>
      <c r="AE27" s="105"/>
      <c r="AF27" s="105"/>
      <c r="AG27" s="105"/>
      <c r="AH27" s="131">
        <f t="shared" si="1"/>
        <v>0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2"/>
      <c r="D28" s="83"/>
      <c r="E28" s="82"/>
      <c r="F28" s="83"/>
      <c r="G28" s="82"/>
      <c r="H28" s="83"/>
      <c r="I28" s="82"/>
      <c r="J28" s="83"/>
      <c r="K28" s="77"/>
      <c r="L28" s="82"/>
      <c r="M28" s="83"/>
      <c r="N28" s="35"/>
      <c r="O28" s="35"/>
      <c r="P28" s="93"/>
      <c r="Q28" s="32">
        <v>16</v>
      </c>
      <c r="R28" s="54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1"/>
      <c r="AD28" s="105"/>
      <c r="AE28" s="105"/>
      <c r="AF28" s="105"/>
      <c r="AG28" s="105"/>
      <c r="AH28" s="131">
        <f t="shared" si="1"/>
        <v>0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2"/>
      <c r="D29" s="83"/>
      <c r="E29" s="82"/>
      <c r="F29" s="83"/>
      <c r="G29" s="82"/>
      <c r="H29" s="83"/>
      <c r="I29" s="82"/>
      <c r="J29" s="83"/>
      <c r="K29" s="77"/>
      <c r="L29" s="82"/>
      <c r="M29" s="83"/>
      <c r="N29" s="35"/>
      <c r="O29" s="35"/>
      <c r="P29" s="93"/>
      <c r="Q29" s="32">
        <v>17</v>
      </c>
      <c r="R29" s="54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1"/>
      <c r="AD29" s="105"/>
      <c r="AE29" s="105"/>
      <c r="AF29" s="105"/>
      <c r="AG29" s="105"/>
      <c r="AH29" s="131">
        <f t="shared" si="1"/>
        <v>0</v>
      </c>
      <c r="AI29" s="32">
        <v>17</v>
      </c>
    </row>
    <row r="30" spans="1:35" ht="15" customHeight="1">
      <c r="A30" s="32">
        <v>18</v>
      </c>
      <c r="B30" s="89">
        <f t="shared" si="0"/>
        <v>28</v>
      </c>
      <c r="C30" s="82"/>
      <c r="D30" s="83"/>
      <c r="E30" s="82">
        <v>2</v>
      </c>
      <c r="F30" s="83"/>
      <c r="G30" s="82">
        <v>7</v>
      </c>
      <c r="H30" s="83"/>
      <c r="I30" s="82"/>
      <c r="J30" s="83"/>
      <c r="K30" s="77">
        <v>10</v>
      </c>
      <c r="L30" s="82">
        <v>8</v>
      </c>
      <c r="M30" s="83">
        <v>1</v>
      </c>
      <c r="N30" s="35"/>
      <c r="O30" s="35"/>
      <c r="P30" s="93">
        <v>28</v>
      </c>
      <c r="Q30" s="32">
        <v>18</v>
      </c>
      <c r="R30" s="54">
        <v>17</v>
      </c>
      <c r="S30" s="55"/>
      <c r="T30" s="55"/>
      <c r="U30" s="55"/>
      <c r="V30" s="55"/>
      <c r="W30" s="55"/>
      <c r="X30" s="55">
        <v>17</v>
      </c>
      <c r="Y30" s="55"/>
      <c r="Z30" s="55"/>
      <c r="AA30" s="55"/>
      <c r="AB30" s="55"/>
      <c r="AC30" s="131">
        <v>17</v>
      </c>
      <c r="AD30" s="105"/>
      <c r="AE30" s="105"/>
      <c r="AF30" s="105"/>
      <c r="AG30" s="105"/>
      <c r="AH30" s="131">
        <f t="shared" si="1"/>
        <v>0</v>
      </c>
      <c r="AI30" s="32">
        <v>18</v>
      </c>
    </row>
    <row r="31" spans="1:35" ht="15" customHeight="1">
      <c r="A31" s="32">
        <v>19</v>
      </c>
      <c r="B31" s="89">
        <f t="shared" si="0"/>
        <v>50</v>
      </c>
      <c r="C31" s="82">
        <v>6</v>
      </c>
      <c r="D31" s="83">
        <v>2</v>
      </c>
      <c r="E31" s="82"/>
      <c r="F31" s="83">
        <v>7</v>
      </c>
      <c r="G31" s="82">
        <v>14</v>
      </c>
      <c r="H31" s="83">
        <v>3</v>
      </c>
      <c r="I31" s="82"/>
      <c r="J31" s="83"/>
      <c r="K31" s="77"/>
      <c r="L31" s="82">
        <v>6</v>
      </c>
      <c r="M31" s="83">
        <v>6</v>
      </c>
      <c r="N31" s="35">
        <v>6</v>
      </c>
      <c r="O31" s="35"/>
      <c r="P31" s="93">
        <v>50</v>
      </c>
      <c r="Q31" s="32">
        <v>19</v>
      </c>
      <c r="R31" s="54">
        <v>11</v>
      </c>
      <c r="S31" s="55"/>
      <c r="T31" s="55"/>
      <c r="U31" s="55"/>
      <c r="V31" s="55"/>
      <c r="W31" s="55"/>
      <c r="X31" s="55">
        <v>9</v>
      </c>
      <c r="Y31" s="55">
        <v>2</v>
      </c>
      <c r="Z31" s="55"/>
      <c r="AA31" s="55"/>
      <c r="AB31" s="55"/>
      <c r="AC31" s="131">
        <v>11</v>
      </c>
      <c r="AD31" s="105"/>
      <c r="AE31" s="105"/>
      <c r="AF31" s="105"/>
      <c r="AG31" s="105"/>
      <c r="AH31" s="131">
        <f t="shared" si="1"/>
        <v>0</v>
      </c>
      <c r="AI31" s="32">
        <v>19</v>
      </c>
    </row>
    <row r="32" spans="1:35" ht="15" customHeight="1">
      <c r="A32" s="32">
        <v>20</v>
      </c>
      <c r="B32" s="89">
        <f t="shared" si="0"/>
        <v>17</v>
      </c>
      <c r="C32" s="82"/>
      <c r="D32" s="83">
        <v>1</v>
      </c>
      <c r="E32" s="82">
        <v>3</v>
      </c>
      <c r="F32" s="83">
        <v>1</v>
      </c>
      <c r="G32" s="82"/>
      <c r="H32" s="83"/>
      <c r="I32" s="82"/>
      <c r="J32" s="83"/>
      <c r="K32" s="77"/>
      <c r="L32" s="82"/>
      <c r="M32" s="83">
        <v>4</v>
      </c>
      <c r="N32" s="35"/>
      <c r="O32" s="35">
        <v>8</v>
      </c>
      <c r="P32" s="93">
        <v>17</v>
      </c>
      <c r="Q32" s="32">
        <v>20</v>
      </c>
      <c r="R32" s="54">
        <v>8</v>
      </c>
      <c r="S32" s="55"/>
      <c r="T32" s="55"/>
      <c r="U32" s="55"/>
      <c r="V32" s="55"/>
      <c r="W32" s="55"/>
      <c r="X32" s="55">
        <v>8</v>
      </c>
      <c r="Y32" s="55"/>
      <c r="Z32" s="55"/>
      <c r="AA32" s="55"/>
      <c r="AB32" s="55"/>
      <c r="AC32" s="131">
        <v>8</v>
      </c>
      <c r="AD32" s="105"/>
      <c r="AE32" s="105"/>
      <c r="AF32" s="105"/>
      <c r="AG32" s="105"/>
      <c r="AH32" s="131">
        <f t="shared" si="1"/>
        <v>0</v>
      </c>
      <c r="AI32" s="32">
        <v>20</v>
      </c>
    </row>
    <row r="33" spans="1:35" ht="15" customHeight="1">
      <c r="A33" s="32">
        <v>21</v>
      </c>
      <c r="B33" s="89">
        <f t="shared" si="0"/>
        <v>31</v>
      </c>
      <c r="C33" s="82">
        <v>4</v>
      </c>
      <c r="D33" s="83">
        <v>1</v>
      </c>
      <c r="E33" s="82">
        <v>5</v>
      </c>
      <c r="F33" s="83"/>
      <c r="G33" s="82">
        <v>7</v>
      </c>
      <c r="H33" s="83"/>
      <c r="I33" s="82"/>
      <c r="J33" s="83"/>
      <c r="K33" s="77">
        <v>5</v>
      </c>
      <c r="L33" s="82"/>
      <c r="M33" s="83">
        <v>6</v>
      </c>
      <c r="N33" s="35">
        <v>1</v>
      </c>
      <c r="O33" s="35">
        <v>2</v>
      </c>
      <c r="P33" s="93">
        <v>31</v>
      </c>
      <c r="Q33" s="32">
        <v>21</v>
      </c>
      <c r="R33" s="54">
        <v>6</v>
      </c>
      <c r="S33" s="55"/>
      <c r="T33" s="55"/>
      <c r="U33" s="55"/>
      <c r="V33" s="55"/>
      <c r="W33" s="55"/>
      <c r="X33" s="55">
        <v>6</v>
      </c>
      <c r="Y33" s="55"/>
      <c r="Z33" s="55"/>
      <c r="AA33" s="55"/>
      <c r="AB33" s="55">
        <v>6</v>
      </c>
      <c r="AC33" s="131">
        <v>12</v>
      </c>
      <c r="AD33" s="105"/>
      <c r="AE33" s="105"/>
      <c r="AF33" s="105"/>
      <c r="AG33" s="105"/>
      <c r="AH33" s="131">
        <f t="shared" si="1"/>
        <v>0</v>
      </c>
      <c r="AI33" s="32">
        <v>21</v>
      </c>
    </row>
    <row r="34" spans="1:35" ht="15" customHeight="1">
      <c r="A34" s="32">
        <v>22</v>
      </c>
      <c r="B34" s="89">
        <f t="shared" si="0"/>
        <v>33</v>
      </c>
      <c r="C34" s="82">
        <v>5</v>
      </c>
      <c r="D34" s="83"/>
      <c r="E34" s="82"/>
      <c r="F34" s="83">
        <v>4</v>
      </c>
      <c r="G34" s="82">
        <v>5</v>
      </c>
      <c r="H34" s="83">
        <v>5</v>
      </c>
      <c r="I34" s="82"/>
      <c r="J34" s="83"/>
      <c r="K34" s="77">
        <v>10</v>
      </c>
      <c r="L34" s="82">
        <v>2</v>
      </c>
      <c r="M34" s="83"/>
      <c r="N34" s="35"/>
      <c r="O34" s="35">
        <v>2</v>
      </c>
      <c r="P34" s="93">
        <v>33</v>
      </c>
      <c r="Q34" s="32">
        <v>22</v>
      </c>
      <c r="R34" s="54">
        <v>6</v>
      </c>
      <c r="S34" s="55"/>
      <c r="T34" s="55"/>
      <c r="U34" s="55"/>
      <c r="V34" s="55"/>
      <c r="W34" s="55"/>
      <c r="X34" s="55">
        <v>4</v>
      </c>
      <c r="Y34" s="55"/>
      <c r="Z34" s="55"/>
      <c r="AA34" s="55">
        <v>2</v>
      </c>
      <c r="AB34" s="55">
        <v>61</v>
      </c>
      <c r="AC34" s="131">
        <v>67</v>
      </c>
      <c r="AD34" s="105"/>
      <c r="AE34" s="105"/>
      <c r="AF34" s="105"/>
      <c r="AG34" s="105"/>
      <c r="AH34" s="131">
        <f t="shared" si="1"/>
        <v>0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2"/>
      <c r="D35" s="83"/>
      <c r="E35" s="82"/>
      <c r="F35" s="83"/>
      <c r="G35" s="82"/>
      <c r="H35" s="83"/>
      <c r="I35" s="82"/>
      <c r="J35" s="83"/>
      <c r="K35" s="77"/>
      <c r="L35" s="82"/>
      <c r="M35" s="83"/>
      <c r="N35" s="35"/>
      <c r="O35" s="35"/>
      <c r="P35" s="93"/>
      <c r="Q35" s="32">
        <v>23</v>
      </c>
      <c r="R35" s="54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1"/>
      <c r="AD35" s="105"/>
      <c r="AE35" s="105"/>
      <c r="AF35" s="105"/>
      <c r="AG35" s="105"/>
      <c r="AH35" s="131">
        <f t="shared" si="1"/>
        <v>0</v>
      </c>
      <c r="AI35" s="32">
        <v>23</v>
      </c>
    </row>
    <row r="36" spans="1:35" ht="15" customHeight="1">
      <c r="A36" s="32">
        <v>24</v>
      </c>
      <c r="B36" s="89">
        <v>0</v>
      </c>
      <c r="Q36" s="32">
        <v>24</v>
      </c>
      <c r="R36" s="54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1"/>
      <c r="AD36" s="105"/>
      <c r="AE36" s="105"/>
      <c r="AF36" s="105"/>
      <c r="AG36" s="105"/>
      <c r="AH36" s="131">
        <f t="shared" si="1"/>
        <v>0</v>
      </c>
      <c r="AI36" s="32">
        <v>24</v>
      </c>
    </row>
    <row r="37" spans="1:35" ht="15" customHeight="1">
      <c r="A37" s="32">
        <v>25</v>
      </c>
      <c r="B37" s="89">
        <f>C37+D37+E37+F37+G37+H37+I37+J37+K37+L37+M37+N37</f>
        <v>34</v>
      </c>
      <c r="C37" s="82">
        <v>5</v>
      </c>
      <c r="D37" s="83">
        <v>3</v>
      </c>
      <c r="E37" s="82">
        <v>3</v>
      </c>
      <c r="F37" s="83">
        <v>3</v>
      </c>
      <c r="G37" s="82">
        <v>5</v>
      </c>
      <c r="H37" s="83">
        <v>1</v>
      </c>
      <c r="I37" s="82"/>
      <c r="J37" s="83">
        <v>4</v>
      </c>
      <c r="K37" s="77"/>
      <c r="L37" s="82">
        <v>1</v>
      </c>
      <c r="M37" s="83">
        <v>8</v>
      </c>
      <c r="N37" s="35">
        <v>1</v>
      </c>
      <c r="O37" s="35"/>
      <c r="P37" s="93">
        <v>34</v>
      </c>
      <c r="Q37" s="32">
        <v>25</v>
      </c>
      <c r="R37" s="54">
        <v>6</v>
      </c>
      <c r="S37" s="55"/>
      <c r="T37" s="55"/>
      <c r="U37" s="55"/>
      <c r="V37" s="55"/>
      <c r="W37" s="55">
        <v>1</v>
      </c>
      <c r="X37" s="55">
        <v>5</v>
      </c>
      <c r="Y37" s="55"/>
      <c r="Z37" s="55"/>
      <c r="AA37" s="55"/>
      <c r="AB37" s="55">
        <v>4</v>
      </c>
      <c r="AC37" s="131">
        <v>10</v>
      </c>
      <c r="AD37" s="105"/>
      <c r="AE37" s="105"/>
      <c r="AF37" s="105"/>
      <c r="AG37" s="105"/>
      <c r="AH37" s="131">
        <f t="shared" si="1"/>
        <v>0</v>
      </c>
      <c r="AI37" s="32">
        <v>25</v>
      </c>
    </row>
    <row r="38" spans="1:35" ht="15" customHeight="1">
      <c r="A38" s="32">
        <v>26</v>
      </c>
      <c r="B38" s="89">
        <f>C38+D38+E38+F38+G38+H38+I38+J38+K38+L38+M38+N38+O38</f>
        <v>62</v>
      </c>
      <c r="C38" s="82">
        <v>13</v>
      </c>
      <c r="D38" s="83">
        <v>1</v>
      </c>
      <c r="E38" s="82">
        <v>8</v>
      </c>
      <c r="F38" s="83">
        <v>1</v>
      </c>
      <c r="G38" s="82">
        <v>10</v>
      </c>
      <c r="H38" s="83">
        <v>5</v>
      </c>
      <c r="I38" s="82"/>
      <c r="J38" s="83">
        <v>1</v>
      </c>
      <c r="K38" s="77">
        <v>8</v>
      </c>
      <c r="L38" s="82">
        <v>7</v>
      </c>
      <c r="M38" s="83">
        <v>4</v>
      </c>
      <c r="N38" s="35">
        <v>4</v>
      </c>
      <c r="O38" s="35"/>
      <c r="P38" s="93">
        <v>62</v>
      </c>
      <c r="Q38" s="32">
        <v>26</v>
      </c>
      <c r="R38" s="54">
        <v>16</v>
      </c>
      <c r="S38" s="55"/>
      <c r="T38" s="55"/>
      <c r="U38" s="55"/>
      <c r="V38" s="55"/>
      <c r="W38" s="55"/>
      <c r="X38" s="55">
        <v>15</v>
      </c>
      <c r="Y38" s="55">
        <v>1</v>
      </c>
      <c r="Z38" s="55"/>
      <c r="AA38" s="55"/>
      <c r="AB38" s="55">
        <v>2</v>
      </c>
      <c r="AC38" s="131">
        <v>18</v>
      </c>
      <c r="AD38" s="105"/>
      <c r="AE38" s="105"/>
      <c r="AF38" s="105"/>
      <c r="AG38" s="105"/>
      <c r="AH38" s="131">
        <f t="shared" si="1"/>
        <v>0</v>
      </c>
      <c r="AI38" s="32">
        <v>26</v>
      </c>
    </row>
    <row r="39" spans="1:35" ht="15" customHeight="1">
      <c r="A39" s="32">
        <v>27</v>
      </c>
      <c r="B39" s="89">
        <f t="shared" si="0"/>
        <v>72</v>
      </c>
      <c r="C39" s="79">
        <v>18</v>
      </c>
      <c r="D39" s="80">
        <v>1</v>
      </c>
      <c r="E39" s="79">
        <v>1</v>
      </c>
      <c r="F39" s="80">
        <v>2</v>
      </c>
      <c r="G39" s="79">
        <v>5</v>
      </c>
      <c r="H39" s="80">
        <v>6</v>
      </c>
      <c r="I39" s="79">
        <v>1</v>
      </c>
      <c r="J39" s="80">
        <v>4</v>
      </c>
      <c r="K39" s="93">
        <v>21</v>
      </c>
      <c r="L39" s="79">
        <v>5</v>
      </c>
      <c r="M39" s="80">
        <v>2</v>
      </c>
      <c r="N39" s="35">
        <v>4</v>
      </c>
      <c r="O39" s="35">
        <v>2</v>
      </c>
      <c r="P39" s="93">
        <v>72</v>
      </c>
      <c r="Q39" s="32">
        <v>27</v>
      </c>
      <c r="R39" s="54">
        <v>63</v>
      </c>
      <c r="S39" s="55"/>
      <c r="T39" s="55"/>
      <c r="U39" s="55"/>
      <c r="V39" s="55"/>
      <c r="W39" s="55"/>
      <c r="X39" s="55">
        <v>31</v>
      </c>
      <c r="Y39" s="55">
        <v>24</v>
      </c>
      <c r="Z39" s="55"/>
      <c r="AA39" s="55">
        <v>8</v>
      </c>
      <c r="AB39" s="55">
        <v>17</v>
      </c>
      <c r="AC39" s="131">
        <v>80</v>
      </c>
      <c r="AD39" s="105"/>
      <c r="AE39" s="105"/>
      <c r="AF39" s="105"/>
      <c r="AG39" s="105"/>
      <c r="AH39" s="131">
        <f t="shared" si="1"/>
        <v>0</v>
      </c>
      <c r="AI39" s="32">
        <v>27</v>
      </c>
    </row>
    <row r="40" spans="1:35" ht="15" customHeight="1">
      <c r="A40" s="32">
        <v>28</v>
      </c>
      <c r="B40" s="89">
        <f t="shared" si="0"/>
        <v>67</v>
      </c>
      <c r="C40" s="79">
        <v>7</v>
      </c>
      <c r="D40" s="80">
        <v>7</v>
      </c>
      <c r="E40" s="79">
        <v>5</v>
      </c>
      <c r="F40" s="80">
        <v>3</v>
      </c>
      <c r="G40" s="79">
        <v>6</v>
      </c>
      <c r="H40" s="80">
        <v>7</v>
      </c>
      <c r="I40" s="79">
        <v>2</v>
      </c>
      <c r="J40" s="80">
        <v>3</v>
      </c>
      <c r="K40" s="93">
        <v>1</v>
      </c>
      <c r="L40" s="79">
        <v>7</v>
      </c>
      <c r="M40" s="80">
        <v>12</v>
      </c>
      <c r="N40" s="35">
        <v>3</v>
      </c>
      <c r="O40" s="35">
        <v>4</v>
      </c>
      <c r="P40" s="93">
        <v>67</v>
      </c>
      <c r="Q40" s="32">
        <v>28</v>
      </c>
      <c r="R40" s="54">
        <v>22</v>
      </c>
      <c r="S40" s="55"/>
      <c r="T40" s="55"/>
      <c r="U40" s="55"/>
      <c r="V40" s="55"/>
      <c r="W40" s="55"/>
      <c r="X40" s="55">
        <v>16</v>
      </c>
      <c r="Y40" s="55">
        <v>1</v>
      </c>
      <c r="Z40" s="55"/>
      <c r="AA40" s="55">
        <v>5</v>
      </c>
      <c r="AB40" s="55">
        <v>40</v>
      </c>
      <c r="AC40" s="131">
        <v>62</v>
      </c>
      <c r="AD40" s="105"/>
      <c r="AE40" s="105"/>
      <c r="AF40" s="105"/>
      <c r="AG40" s="105"/>
      <c r="AH40" s="131">
        <f t="shared" si="1"/>
        <v>0</v>
      </c>
      <c r="AI40" s="32">
        <v>28</v>
      </c>
    </row>
    <row r="41" spans="1:35" ht="15" customHeight="1">
      <c r="A41" s="32">
        <v>29</v>
      </c>
      <c r="B41" s="89">
        <f t="shared" si="0"/>
        <v>62</v>
      </c>
      <c r="C41" s="79">
        <v>10</v>
      </c>
      <c r="D41" s="80"/>
      <c r="E41" s="79">
        <v>2</v>
      </c>
      <c r="F41" s="80"/>
      <c r="G41" s="79">
        <v>12</v>
      </c>
      <c r="H41" s="80">
        <v>4</v>
      </c>
      <c r="I41" s="79">
        <v>1</v>
      </c>
      <c r="J41" s="80">
        <v>25</v>
      </c>
      <c r="K41" s="93"/>
      <c r="L41" s="79">
        <v>1</v>
      </c>
      <c r="M41" s="80">
        <v>3</v>
      </c>
      <c r="N41" s="35">
        <v>4</v>
      </c>
      <c r="O41" s="35"/>
      <c r="P41" s="93">
        <v>62</v>
      </c>
      <c r="Q41" s="32">
        <v>29</v>
      </c>
      <c r="R41" s="54">
        <v>23</v>
      </c>
      <c r="S41" s="55"/>
      <c r="T41" s="55"/>
      <c r="U41" s="55"/>
      <c r="V41" s="55"/>
      <c r="W41" s="55"/>
      <c r="X41" s="55">
        <v>22</v>
      </c>
      <c r="Y41" s="55"/>
      <c r="Z41" s="55"/>
      <c r="AA41" s="25">
        <v>1</v>
      </c>
      <c r="AB41" s="25">
        <v>4</v>
      </c>
      <c r="AC41" s="131">
        <v>27</v>
      </c>
      <c r="AD41" s="105"/>
      <c r="AE41" s="105"/>
      <c r="AF41" s="105"/>
      <c r="AG41" s="105"/>
      <c r="AH41" s="131">
        <f t="shared" si="1"/>
        <v>0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79"/>
      <c r="D42" s="80"/>
      <c r="E42" s="79"/>
      <c r="F42" s="80"/>
      <c r="G42" s="79"/>
      <c r="H42" s="80"/>
      <c r="I42" s="79"/>
      <c r="J42" s="80"/>
      <c r="K42" s="93"/>
      <c r="L42" s="79"/>
      <c r="M42" s="80"/>
      <c r="N42" s="18"/>
      <c r="O42" s="18"/>
      <c r="P42" s="93"/>
      <c r="Q42" s="32">
        <v>30</v>
      </c>
      <c r="R42" s="5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131"/>
      <c r="AD42" s="105"/>
      <c r="AE42" s="105"/>
      <c r="AF42" s="105"/>
      <c r="AG42" s="105"/>
      <c r="AH42" s="131">
        <f t="shared" si="1"/>
        <v>0</v>
      </c>
      <c r="AI42" s="32">
        <v>30</v>
      </c>
    </row>
    <row r="43" spans="1:35" ht="52.5">
      <c r="A43" s="87" t="s">
        <v>69</v>
      </c>
      <c r="B43" s="116">
        <f>B13+B14+B15+B16+B17+B18+B19+B21+B20+B22+B23+B24+B25+B26+B27+B28+B29+B30+B31+B32+B33+B34+B35+B36+B37++B38+B39+B40+B41+B42</f>
        <v>1034</v>
      </c>
      <c r="C43" s="79">
        <f>C42+C41+C40+C39+C38+C37+C36+C35+C34+C33+C32+C31+C30+C29+C28+C27+C26+C25+C24+C23+C22+C21+C20+C19+C18+C17+C16+C15+C14+C13</f>
        <v>252</v>
      </c>
      <c r="D43" s="79">
        <f>D42+D41+D40+D39+D38+D37+D36+D35+D34+D33+D32+D31+D30+D29+D28+D27+D26+D25+D24+D23+D22+D21+D20+D19+D18+D17+D16+D15+D14+D13</f>
        <v>39</v>
      </c>
      <c r="E43" s="79">
        <f>E42+E41+E40+E39+E38+E37+E36+E35+E34+E33+E32+E31+E30+E29+E28+E27+E26+E25+E24+E23+E22+E21+E20+E19+E18+E17+E16+E15+E14+E13</f>
        <v>51</v>
      </c>
      <c r="F43" s="79">
        <f>F42+F41+F40+F39+F38+F37+F36+F35+F34+F33+F32+F31+F30+F29+F28+F27+F26+F25+F24+F23+F22+F21+F20+F19+F18+F17+F16+F15+F14+F13</f>
        <v>32</v>
      </c>
      <c r="G43" s="79">
        <f>G42+G41+G40+G39+G38+G37+G36+G35+G34+G33+G32+G31+G29+G30+G28+G27+G26+G25+G24+G23+G22+G21+G20+G19+G18+G17+G16+G15+G14+G13</f>
        <v>162</v>
      </c>
      <c r="H43" s="79">
        <f aca="true" t="shared" si="2" ref="H43:N43">H42+H41+H40+H39+H38+H37+H36+H35+H34+H33+H32+H31+H30+H29+H28+H27+H26+H25+H24+H23+H22+H21+H20+H19+H18+H17+H16+H15+H14+H13</f>
        <v>56</v>
      </c>
      <c r="I43" s="79">
        <f t="shared" si="2"/>
        <v>14</v>
      </c>
      <c r="J43" s="79">
        <f t="shared" si="2"/>
        <v>58</v>
      </c>
      <c r="K43" s="79">
        <f t="shared" si="2"/>
        <v>74</v>
      </c>
      <c r="L43" s="79">
        <f t="shared" si="2"/>
        <v>108</v>
      </c>
      <c r="M43" s="79">
        <f t="shared" si="2"/>
        <v>109</v>
      </c>
      <c r="N43" s="79">
        <f t="shared" si="2"/>
        <v>48</v>
      </c>
      <c r="O43" s="79">
        <f>O42+O41+O40+O39+O38+O37+O36+O35+O34+O33+O32+O30+O29+O28+O27+O26+O25+O24+O23+O22+O21+O20+O19+O18+O17+O16+O15+O14+O13</f>
        <v>31</v>
      </c>
      <c r="P43" s="93">
        <f>P42+P41+P40+P39+P38+P37+P36+P35+P34+P33+P32+P31+P30+P29+P28+P27+P26+P25+P24+P23+P22+P21+P20+P19+P18+P17+P16+P15+P14+P13</f>
        <v>1034</v>
      </c>
      <c r="Q43" s="35"/>
      <c r="R43" s="47">
        <f>R16+R17+R18+R19++R20+R21+R22+R23+R24+R25+R26+R27+R28+R29+R30+R31+R32+R33+R34+R35+R36+R37+R38+R39+R40+R41+R42+R15+R14+R13</f>
        <v>375</v>
      </c>
      <c r="S43" s="66">
        <v>0</v>
      </c>
      <c r="T43" s="66">
        <f>T42+T41+T40+T39+T38+T37+T35+T34+T32+T30+T28+T27+T26+T24+T22+T20+T19+T17+T16+T15+T14+T13</f>
        <v>0</v>
      </c>
      <c r="U43" s="66">
        <f>U13+U14+U15+U16+U17+U18+U19+U20+U21+U22+U23+U24+U25+U26+U27+U28+U29+U30+U31+U32+U33+U34+U35+U36+U37+U38+U39+U40+U41+U42</f>
        <v>0</v>
      </c>
      <c r="V43" s="66"/>
      <c r="W43" s="66">
        <v>3</v>
      </c>
      <c r="X43" s="66">
        <f>X13+X14+X15+X16+X17+X18+X20+X19+X21+X22+X23+X24+X25+X26+X27+X28+X29+X30+X31+X32+X33+X34+X35+X36+X37+X38+X39+X40+X41+X42</f>
        <v>260</v>
      </c>
      <c r="Y43" s="66">
        <f>Y12+Y13+Y15+Y14+Y16+Y17+Y18+Y19+Y20+Y21+Y22+Y23+Y24+Y25+Y26+Y27+Y28+Y29+Y30+Y31+Y32+Y33+Y34+Y35+Y36+Y37+Y38+Y39+Y40+Y41+Y42</f>
        <v>33</v>
      </c>
      <c r="Z43" s="66">
        <f>Z13+Z14+Z15+Z16+Z17+Z18+Z19+Z20+Z21+Z22+Z23+Z24+Z25+Z26+Z27+Z28+Z29+Z30+Z31+Z32+Z33+Z34+Z35+Z36+Z37+Z38+Z39+Z40+Z41+Z42</f>
        <v>27</v>
      </c>
      <c r="AA43" s="66">
        <f>AA13+AA14+AA15+AA16+AA17+AA18+AA19+AA20+AA21+AA22+AA23+AA24+AA25+AA26+AA27+AA28+AA29+AA30+AA31+AA32+AA33+AA34+AA35+AA36+AA37+AA38+AA39+AA40+AA41+AA42</f>
        <v>52</v>
      </c>
      <c r="AB43" s="49">
        <f>AB13+AB14+AB15+AB16+AB17+AB18+AB19+AB20+AB21+AB22+AB23+AB24+AB25+AB26+AB27+AB28+AB29+AB30+AB31+AB32+AB33+AB34+AB35+AB36+AB37+AB38+AB39+AB40+AB41+AB42</f>
        <v>248</v>
      </c>
      <c r="AC43" s="133">
        <f>AC13+AC14+AC15+AC16+AC17+AC18+AC19+AC20+AC21+AC22+AC23+AC24+AC25+AC26+AC27+AC28+AC29+AC30+AC31+AC32+AC33+AC34+AC35+AC36+AC37+AC38+AC39+AC40+AC41+AC42</f>
        <v>623</v>
      </c>
      <c r="AD43" s="119"/>
      <c r="AE43" s="119"/>
      <c r="AF43" s="119"/>
      <c r="AG43" s="119"/>
      <c r="AH43" s="131">
        <f t="shared" si="1"/>
        <v>0</v>
      </c>
      <c r="AI43" s="105"/>
    </row>
    <row r="44" spans="1:35" ht="15" customHeight="1">
      <c r="A44" s="18"/>
      <c r="B44" s="150"/>
      <c r="C44" s="248" t="s">
        <v>71</v>
      </c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50"/>
      <c r="P44" s="116">
        <f>SUM(P13:P42)</f>
        <v>1034</v>
      </c>
      <c r="Q44" s="19"/>
      <c r="R44" s="36"/>
      <c r="S44" s="231" t="s">
        <v>41</v>
      </c>
      <c r="T44" s="232"/>
      <c r="U44" s="232"/>
      <c r="V44" s="232"/>
      <c r="W44" s="232"/>
      <c r="X44" s="232"/>
      <c r="Y44" s="232"/>
      <c r="Z44" s="232"/>
      <c r="AA44" s="232"/>
      <c r="AB44" s="25"/>
      <c r="AC44" s="131"/>
      <c r="AD44" s="105"/>
      <c r="AE44" s="105"/>
      <c r="AF44" s="105"/>
      <c r="AG44" s="105"/>
      <c r="AH44" s="131"/>
      <c r="AI44" s="105"/>
    </row>
    <row r="45" spans="1:35" ht="15.75" customHeight="1">
      <c r="A45" s="17"/>
      <c r="B45" s="150"/>
      <c r="C45" s="216" t="s">
        <v>33</v>
      </c>
      <c r="D45" s="217"/>
      <c r="E45" s="216" t="s">
        <v>34</v>
      </c>
      <c r="F45" s="217"/>
      <c r="G45" s="218" t="s">
        <v>35</v>
      </c>
      <c r="H45" s="219"/>
      <c r="I45" s="218" t="s">
        <v>36</v>
      </c>
      <c r="J45" s="219"/>
      <c r="K45" s="92" t="s">
        <v>47</v>
      </c>
      <c r="L45" s="218" t="s">
        <v>46</v>
      </c>
      <c r="M45" s="219"/>
      <c r="N45" s="21" t="s">
        <v>72</v>
      </c>
      <c r="O45" s="26" t="s">
        <v>2</v>
      </c>
      <c r="P45" s="100"/>
      <c r="Q45" s="26"/>
      <c r="R45" s="152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31"/>
      <c r="AD45" s="105"/>
      <c r="AE45" s="105"/>
      <c r="AF45" s="105"/>
      <c r="AG45" s="105"/>
      <c r="AH45" s="131"/>
      <c r="AI45" s="105"/>
    </row>
    <row r="46" spans="1:35" ht="54.75" customHeight="1">
      <c r="A46" s="91" t="s">
        <v>68</v>
      </c>
      <c r="B46" s="151">
        <f aca="true" t="shared" si="3" ref="B46:P46">B12+B43</f>
        <v>1533</v>
      </c>
      <c r="C46" s="29">
        <f>C43+C12</f>
        <v>252</v>
      </c>
      <c r="D46" s="29">
        <f t="shared" si="3"/>
        <v>39</v>
      </c>
      <c r="E46" s="29">
        <f t="shared" si="3"/>
        <v>51</v>
      </c>
      <c r="F46" s="29">
        <f t="shared" si="3"/>
        <v>133</v>
      </c>
      <c r="G46" s="29">
        <f t="shared" si="3"/>
        <v>254</v>
      </c>
      <c r="H46" s="29">
        <f t="shared" si="3"/>
        <v>136</v>
      </c>
      <c r="I46" s="29">
        <f t="shared" si="3"/>
        <v>14</v>
      </c>
      <c r="J46" s="29">
        <f t="shared" si="3"/>
        <v>58</v>
      </c>
      <c r="K46" s="95">
        <f t="shared" si="3"/>
        <v>134</v>
      </c>
      <c r="L46" s="29">
        <f t="shared" si="3"/>
        <v>151</v>
      </c>
      <c r="M46" s="29">
        <f t="shared" si="3"/>
        <v>162</v>
      </c>
      <c r="N46" s="29">
        <f t="shared" si="3"/>
        <v>81</v>
      </c>
      <c r="O46" s="29">
        <f t="shared" si="3"/>
        <v>68</v>
      </c>
      <c r="P46" s="117">
        <f t="shared" si="3"/>
        <v>1533</v>
      </c>
      <c r="Q46" s="44"/>
      <c r="R46" s="153">
        <f>R43+R12</f>
        <v>375</v>
      </c>
      <c r="S46" s="120"/>
      <c r="T46" s="120"/>
      <c r="U46" s="120">
        <f>U43+U12</f>
        <v>0</v>
      </c>
      <c r="V46" s="120"/>
      <c r="W46" s="120">
        <v>3</v>
      </c>
      <c r="X46" s="120">
        <f aca="true" t="shared" si="4" ref="X46:AC46">X43+X12</f>
        <v>260</v>
      </c>
      <c r="Y46" s="120">
        <f t="shared" si="4"/>
        <v>33</v>
      </c>
      <c r="Z46" s="120">
        <f t="shared" si="4"/>
        <v>27</v>
      </c>
      <c r="AA46" s="120">
        <f t="shared" si="4"/>
        <v>52</v>
      </c>
      <c r="AB46" s="120">
        <f t="shared" si="4"/>
        <v>6233</v>
      </c>
      <c r="AC46" s="131">
        <f t="shared" si="4"/>
        <v>6608</v>
      </c>
      <c r="AD46" s="105"/>
      <c r="AE46" s="105">
        <f>AE12+AE43</f>
        <v>0</v>
      </c>
      <c r="AF46" s="105">
        <f>AF12+AF43</f>
        <v>0</v>
      </c>
      <c r="AG46" s="105"/>
      <c r="AH46" s="131"/>
      <c r="AI46" s="105"/>
    </row>
    <row r="47" spans="1:35" ht="20.25">
      <c r="A47" s="15"/>
      <c r="B47" s="41">
        <f>B46</f>
        <v>1533</v>
      </c>
      <c r="C47" s="230" t="s">
        <v>5</v>
      </c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41"/>
      <c r="Q47" s="113"/>
      <c r="R47" s="114">
        <v>375</v>
      </c>
      <c r="S47" s="231">
        <v>0</v>
      </c>
      <c r="T47" s="231"/>
      <c r="U47" s="231"/>
      <c r="V47" s="231"/>
      <c r="W47" s="231"/>
      <c r="X47" s="231"/>
      <c r="Y47" s="231"/>
      <c r="Z47" s="231"/>
      <c r="AA47" s="231"/>
      <c r="AB47" s="25"/>
      <c r="AC47" s="111"/>
      <c r="AD47" s="105"/>
      <c r="AE47" s="105"/>
      <c r="AF47" s="105"/>
      <c r="AG47" s="105"/>
      <c r="AH47" s="105"/>
      <c r="AI47" s="105"/>
    </row>
    <row r="48" spans="17:35" ht="12.75"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11"/>
      <c r="AD48" s="105"/>
      <c r="AE48" s="105"/>
      <c r="AF48" s="105"/>
      <c r="AG48" s="105"/>
      <c r="AH48" s="105"/>
      <c r="AI48" s="105"/>
    </row>
  </sheetData>
  <sheetProtection/>
  <mergeCells count="48">
    <mergeCell ref="A5:A10"/>
    <mergeCell ref="B5:B10"/>
    <mergeCell ref="C5:O7"/>
    <mergeCell ref="P5:P10"/>
    <mergeCell ref="R5:R10"/>
    <mergeCell ref="E10:F10"/>
    <mergeCell ref="G10:H10"/>
    <mergeCell ref="C47:O47"/>
    <mergeCell ref="S47:AA47"/>
    <mergeCell ref="C44:O44"/>
    <mergeCell ref="S44:AA44"/>
    <mergeCell ref="I10:J10"/>
    <mergeCell ref="C8:M9"/>
    <mergeCell ref="N8:N10"/>
    <mergeCell ref="C10:D10"/>
    <mergeCell ref="L10:M10"/>
    <mergeCell ref="V6:V10"/>
    <mergeCell ref="A2:P2"/>
    <mergeCell ref="R2:AB2"/>
    <mergeCell ref="Q5:Q10"/>
    <mergeCell ref="S5:AB5"/>
    <mergeCell ref="AA6:AA10"/>
    <mergeCell ref="AB6:AB10"/>
    <mergeCell ref="W6:W10"/>
    <mergeCell ref="O8:O10"/>
    <mergeCell ref="A4:P4"/>
    <mergeCell ref="Q4:AB4"/>
    <mergeCell ref="S11:AA11"/>
    <mergeCell ref="S6:S10"/>
    <mergeCell ref="T6:T10"/>
    <mergeCell ref="U6:U10"/>
    <mergeCell ref="X6:X10"/>
    <mergeCell ref="Y6:Y10"/>
    <mergeCell ref="Z6:Z10"/>
    <mergeCell ref="C11:O11"/>
    <mergeCell ref="C45:D45"/>
    <mergeCell ref="E45:F45"/>
    <mergeCell ref="G45:H45"/>
    <mergeCell ref="I45:J45"/>
    <mergeCell ref="L45:M45"/>
    <mergeCell ref="AC6:AC10"/>
    <mergeCell ref="AD6:AD10"/>
    <mergeCell ref="AE6:AE10"/>
    <mergeCell ref="AI5:AI10"/>
    <mergeCell ref="AF6:AF10"/>
    <mergeCell ref="AG6:AG10"/>
    <mergeCell ref="AH6:AH10"/>
    <mergeCell ref="AD5:AH5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6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I48"/>
  <sheetViews>
    <sheetView zoomScale="71" zoomScaleNormal="71" zoomScaleSheetLayoutView="68" zoomScalePageLayoutView="0" workbookViewId="0" topLeftCell="A19">
      <selection activeCell="AB51" sqref="AB51"/>
    </sheetView>
  </sheetViews>
  <sheetFormatPr defaultColWidth="9.00390625" defaultRowHeight="12.75"/>
  <cols>
    <col min="1" max="2" width="8.625" style="0" customWidth="1"/>
    <col min="3" max="10" width="4.625" style="0" customWidth="1"/>
    <col min="11" max="11" width="8.625" style="0" customWidth="1"/>
    <col min="12" max="13" width="4.625" style="0" customWidth="1"/>
    <col min="14" max="28" width="8.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16"/>
      <c r="R2" s="209" t="s">
        <v>29</v>
      </c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23" t="s">
        <v>88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 t="s">
        <v>87</v>
      </c>
      <c r="R4" s="223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1:35" ht="15" customHeight="1">
      <c r="A5" s="210" t="s">
        <v>4</v>
      </c>
      <c r="B5" s="213" t="s">
        <v>42</v>
      </c>
      <c r="C5" s="210" t="s">
        <v>1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3" t="s">
        <v>49</v>
      </c>
      <c r="Q5" s="260" t="s">
        <v>4</v>
      </c>
      <c r="R5" s="257" t="s">
        <v>65</v>
      </c>
      <c r="S5" s="227" t="s">
        <v>43</v>
      </c>
      <c r="T5" s="227"/>
      <c r="U5" s="227"/>
      <c r="V5" s="227"/>
      <c r="W5" s="227"/>
      <c r="X5" s="227"/>
      <c r="Y5" s="227"/>
      <c r="Z5" s="227"/>
      <c r="AA5" s="227"/>
      <c r="AB5" s="227"/>
      <c r="AC5" s="105"/>
      <c r="AD5" s="241" t="s">
        <v>62</v>
      </c>
      <c r="AE5" s="241"/>
      <c r="AF5" s="241"/>
      <c r="AG5" s="241"/>
      <c r="AH5" s="241"/>
      <c r="AI5" s="210" t="s">
        <v>4</v>
      </c>
    </row>
    <row r="6" spans="1:35" ht="15" customHeight="1">
      <c r="A6" s="210"/>
      <c r="B6" s="214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4"/>
      <c r="Q6" s="261"/>
      <c r="R6" s="258"/>
      <c r="S6" s="265" t="s">
        <v>39</v>
      </c>
      <c r="T6" s="268" t="s">
        <v>40</v>
      </c>
      <c r="U6" s="271" t="s">
        <v>50</v>
      </c>
      <c r="V6" s="265" t="s">
        <v>30</v>
      </c>
      <c r="W6" s="245" t="s">
        <v>51</v>
      </c>
      <c r="X6" s="245" t="s">
        <v>52</v>
      </c>
      <c r="Y6" s="245" t="s">
        <v>54</v>
      </c>
      <c r="Z6" s="265" t="s">
        <v>53</v>
      </c>
      <c r="AA6" s="265" t="s">
        <v>80</v>
      </c>
      <c r="AB6" s="265" t="s">
        <v>31</v>
      </c>
      <c r="AC6" s="282" t="s">
        <v>56</v>
      </c>
      <c r="AD6" s="279" t="s">
        <v>57</v>
      </c>
      <c r="AE6" s="279" t="s">
        <v>58</v>
      </c>
      <c r="AF6" s="279" t="s">
        <v>59</v>
      </c>
      <c r="AG6" s="279" t="s">
        <v>60</v>
      </c>
      <c r="AH6" s="279" t="s">
        <v>61</v>
      </c>
      <c r="AI6" s="210"/>
    </row>
    <row r="7" spans="1:35" ht="15" customHeight="1">
      <c r="A7" s="210"/>
      <c r="B7" s="214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4"/>
      <c r="Q7" s="261"/>
      <c r="R7" s="258"/>
      <c r="S7" s="266"/>
      <c r="T7" s="269"/>
      <c r="U7" s="272"/>
      <c r="V7" s="266"/>
      <c r="W7" s="246"/>
      <c r="X7" s="246"/>
      <c r="Y7" s="246"/>
      <c r="Z7" s="266"/>
      <c r="AA7" s="266"/>
      <c r="AB7" s="266"/>
      <c r="AC7" s="283"/>
      <c r="AD7" s="280"/>
      <c r="AE7" s="280"/>
      <c r="AF7" s="280"/>
      <c r="AG7" s="280"/>
      <c r="AH7" s="280"/>
      <c r="AI7" s="210"/>
    </row>
    <row r="8" spans="1:35" ht="15" customHeight="1">
      <c r="A8" s="210"/>
      <c r="B8" s="214"/>
      <c r="C8" s="210" t="s">
        <v>3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 t="s">
        <v>32</v>
      </c>
      <c r="O8" s="210" t="s">
        <v>2</v>
      </c>
      <c r="P8" s="214"/>
      <c r="Q8" s="261"/>
      <c r="R8" s="258"/>
      <c r="S8" s="266"/>
      <c r="T8" s="269"/>
      <c r="U8" s="272"/>
      <c r="V8" s="266"/>
      <c r="W8" s="246"/>
      <c r="X8" s="246"/>
      <c r="Y8" s="246"/>
      <c r="Z8" s="266"/>
      <c r="AA8" s="266"/>
      <c r="AB8" s="266"/>
      <c r="AC8" s="283"/>
      <c r="AD8" s="280"/>
      <c r="AE8" s="280"/>
      <c r="AF8" s="280"/>
      <c r="AG8" s="280"/>
      <c r="AH8" s="280"/>
      <c r="AI8" s="210"/>
    </row>
    <row r="9" spans="1:35" ht="15" customHeight="1">
      <c r="A9" s="210"/>
      <c r="B9" s="214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4"/>
      <c r="Q9" s="261"/>
      <c r="R9" s="258"/>
      <c r="S9" s="266"/>
      <c r="T9" s="269"/>
      <c r="U9" s="272"/>
      <c r="V9" s="266"/>
      <c r="W9" s="246"/>
      <c r="X9" s="246"/>
      <c r="Y9" s="246"/>
      <c r="Z9" s="266"/>
      <c r="AA9" s="266"/>
      <c r="AB9" s="266"/>
      <c r="AC9" s="283"/>
      <c r="AD9" s="280"/>
      <c r="AE9" s="280"/>
      <c r="AF9" s="280"/>
      <c r="AG9" s="280"/>
      <c r="AH9" s="280"/>
      <c r="AI9" s="210"/>
    </row>
    <row r="10" spans="1:35" ht="64.5" customHeight="1">
      <c r="A10" s="210"/>
      <c r="B10" s="215"/>
      <c r="C10" s="211" t="s">
        <v>33</v>
      </c>
      <c r="D10" s="212"/>
      <c r="E10" s="211" t="s">
        <v>34</v>
      </c>
      <c r="F10" s="212"/>
      <c r="G10" s="212" t="s">
        <v>35</v>
      </c>
      <c r="H10" s="212"/>
      <c r="I10" s="212" t="s">
        <v>36</v>
      </c>
      <c r="J10" s="212"/>
      <c r="K10" s="92" t="s">
        <v>47</v>
      </c>
      <c r="L10" s="218" t="s">
        <v>46</v>
      </c>
      <c r="M10" s="219"/>
      <c r="N10" s="210"/>
      <c r="O10" s="210"/>
      <c r="P10" s="215"/>
      <c r="Q10" s="262"/>
      <c r="R10" s="259"/>
      <c r="S10" s="267"/>
      <c r="T10" s="270"/>
      <c r="U10" s="273"/>
      <c r="V10" s="267"/>
      <c r="W10" s="247"/>
      <c r="X10" s="247"/>
      <c r="Y10" s="247"/>
      <c r="Z10" s="267"/>
      <c r="AA10" s="267"/>
      <c r="AB10" s="267"/>
      <c r="AC10" s="284"/>
      <c r="AD10" s="281"/>
      <c r="AE10" s="281"/>
      <c r="AF10" s="281"/>
      <c r="AG10" s="281"/>
      <c r="AH10" s="281"/>
      <c r="AI10" s="210"/>
    </row>
    <row r="11" spans="1:35" ht="15" customHeight="1">
      <c r="A11" s="50"/>
      <c r="B11" s="51"/>
      <c r="C11" s="235" t="s">
        <v>37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45"/>
      <c r="Q11" s="67"/>
      <c r="R11" s="33"/>
      <c r="S11" s="233" t="s">
        <v>37</v>
      </c>
      <c r="T11" s="233"/>
      <c r="U11" s="233"/>
      <c r="V11" s="233"/>
      <c r="W11" s="233"/>
      <c r="X11" s="233"/>
      <c r="Y11" s="233"/>
      <c r="Z11" s="233"/>
      <c r="AA11" s="233"/>
      <c r="AB11" s="25"/>
      <c r="AC11" s="131"/>
      <c r="AD11" s="105"/>
      <c r="AE11" s="105"/>
      <c r="AF11" s="105"/>
      <c r="AG11" s="105"/>
      <c r="AH11" s="131"/>
      <c r="AI11" s="67"/>
    </row>
    <row r="12" spans="1:35" s="75" customFormat="1" ht="15" customHeight="1">
      <c r="A12" s="72"/>
      <c r="B12" s="69">
        <f>'Часть 1,2 Сент'!B47</f>
        <v>1533</v>
      </c>
      <c r="C12" s="81">
        <f>'Часть 1,2 Сент'!C46</f>
        <v>252</v>
      </c>
      <c r="D12" s="81">
        <f>'Часть 1,2 Сент'!D46</f>
        <v>39</v>
      </c>
      <c r="E12" s="81">
        <f>'Часть 1,2 Сент'!E46</f>
        <v>51</v>
      </c>
      <c r="F12" s="81">
        <f>'Часть 1,2 Сент'!F46</f>
        <v>133</v>
      </c>
      <c r="G12" s="81">
        <f>'Часть 1,2 Сент'!G46</f>
        <v>254</v>
      </c>
      <c r="H12" s="81">
        <f>'Часть 1,2 Сент'!H46</f>
        <v>136</v>
      </c>
      <c r="I12" s="81">
        <f>'Часть 1,2 Сент'!I46</f>
        <v>14</v>
      </c>
      <c r="J12" s="81">
        <f>'Часть 1,2 Сент'!J46</f>
        <v>58</v>
      </c>
      <c r="K12" s="81">
        <f>'Часть 1,2 Сент'!K46</f>
        <v>134</v>
      </c>
      <c r="L12" s="81">
        <f>'Часть 1,2 Сент'!L46</f>
        <v>151</v>
      </c>
      <c r="M12" s="81">
        <f>'Часть 1,2 Сент'!M46</f>
        <v>162</v>
      </c>
      <c r="N12" s="81">
        <f>'Часть 1,2 Сент'!N46</f>
        <v>81</v>
      </c>
      <c r="O12" s="81">
        <f>'Часть 1,2 Сент'!O46</f>
        <v>68</v>
      </c>
      <c r="P12" s="73">
        <v>1533</v>
      </c>
      <c r="Q12" s="74"/>
      <c r="R12" s="70">
        <f>'Часть 1,2 Сент'!R47</f>
        <v>375</v>
      </c>
      <c r="S12" s="71">
        <f>'Часть 1,2 Сент'!S46</f>
        <v>0</v>
      </c>
      <c r="T12" s="71">
        <f>'Часть 1,2 Сент'!T46</f>
        <v>0</v>
      </c>
      <c r="U12" s="71">
        <f>'Часть 1,2 Сент'!U46</f>
        <v>0</v>
      </c>
      <c r="V12" s="71">
        <f>'Часть 1,2 Сент'!V46</f>
        <v>0</v>
      </c>
      <c r="W12" s="71">
        <f>'Часть 1,2 Сент'!W46</f>
        <v>3</v>
      </c>
      <c r="X12" s="71">
        <f>'Часть 1,2 Сент'!X46</f>
        <v>260</v>
      </c>
      <c r="Y12" s="71">
        <f>'Часть 1,2 Сент'!Y46</f>
        <v>33</v>
      </c>
      <c r="Z12" s="71">
        <f>'Часть 1,2 Сент'!Z46</f>
        <v>27</v>
      </c>
      <c r="AA12" s="71">
        <f>'Часть 1,2 Сент'!AA46</f>
        <v>52</v>
      </c>
      <c r="AB12" s="71">
        <v>6233</v>
      </c>
      <c r="AC12" s="135">
        <v>6608</v>
      </c>
      <c r="AD12" s="106"/>
      <c r="AE12" s="106"/>
      <c r="AF12" s="106">
        <f>'Часть 1,2 Сент'!AF46</f>
        <v>0</v>
      </c>
      <c r="AG12" s="106"/>
      <c r="AH12" s="138">
        <v>6</v>
      </c>
      <c r="AI12" s="38"/>
    </row>
    <row r="13" spans="1:35" ht="15" customHeight="1">
      <c r="A13" s="32">
        <v>1</v>
      </c>
      <c r="B13" s="89">
        <f>SUM(C13:O13)</f>
        <v>0</v>
      </c>
      <c r="C13" s="82"/>
      <c r="D13" s="83"/>
      <c r="E13" s="82"/>
      <c r="F13" s="83"/>
      <c r="G13" s="82"/>
      <c r="H13" s="83"/>
      <c r="I13" s="82"/>
      <c r="J13" s="83"/>
      <c r="K13" s="77"/>
      <c r="L13" s="147"/>
      <c r="M13" s="148"/>
      <c r="N13" s="78"/>
      <c r="O13" s="77"/>
      <c r="P13" s="89"/>
      <c r="Q13" s="32">
        <v>1</v>
      </c>
      <c r="R13" s="54">
        <f aca="true" t="shared" si="0" ref="R13:R35">S13+T13+U13+V13+W13+X13+Y13+Z13+AA13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136">
        <f>S13+T13+U13+V13+W13+X13+Y13+Z13+AA13+AB13</f>
        <v>0</v>
      </c>
      <c r="AD13" s="149"/>
      <c r="AE13" s="105"/>
      <c r="AF13" s="105"/>
      <c r="AG13" s="105"/>
      <c r="AH13" s="131">
        <f>AD13+AE13+AF13+AG13</f>
        <v>0</v>
      </c>
      <c r="AI13" s="32">
        <v>1</v>
      </c>
    </row>
    <row r="14" spans="1:35" ht="15" customHeight="1">
      <c r="A14" s="32">
        <v>2</v>
      </c>
      <c r="B14" s="89">
        <v>54</v>
      </c>
      <c r="C14" s="82">
        <v>14</v>
      </c>
      <c r="D14" s="83">
        <v>3</v>
      </c>
      <c r="E14" s="82"/>
      <c r="F14" s="83">
        <v>5</v>
      </c>
      <c r="G14" s="82">
        <v>6</v>
      </c>
      <c r="H14" s="83">
        <v>2</v>
      </c>
      <c r="I14" s="82"/>
      <c r="J14" s="83">
        <v>6</v>
      </c>
      <c r="K14" s="77">
        <v>10</v>
      </c>
      <c r="L14" s="147">
        <v>2</v>
      </c>
      <c r="M14" s="148">
        <v>2</v>
      </c>
      <c r="N14" s="78">
        <v>3</v>
      </c>
      <c r="O14" s="77">
        <v>1</v>
      </c>
      <c r="P14" s="89">
        <v>54</v>
      </c>
      <c r="Q14" s="32">
        <v>2</v>
      </c>
      <c r="R14" s="54">
        <f t="shared" si="0"/>
        <v>16</v>
      </c>
      <c r="S14" s="55"/>
      <c r="T14" s="55"/>
      <c r="U14" s="55"/>
      <c r="V14" s="55"/>
      <c r="W14" s="55"/>
      <c r="X14" s="55">
        <v>7</v>
      </c>
      <c r="Y14" s="55">
        <v>3</v>
      </c>
      <c r="Z14" s="55"/>
      <c r="AA14" s="55">
        <v>6</v>
      </c>
      <c r="AB14" s="55"/>
      <c r="AC14" s="136">
        <f aca="true" t="shared" si="1" ref="AC14:AC43">S14+T14+U14+V14+W14+X14+Y14+Z14+AA14+AB14</f>
        <v>16</v>
      </c>
      <c r="AD14" s="105"/>
      <c r="AE14" s="105"/>
      <c r="AF14" s="105"/>
      <c r="AG14" s="105"/>
      <c r="AH14" s="131">
        <f aca="true" t="shared" si="2" ref="AH14:AH43">AD14+AE14+AF14+AG14</f>
        <v>0</v>
      </c>
      <c r="AI14" s="32">
        <v>2</v>
      </c>
    </row>
    <row r="15" spans="1:35" ht="15" customHeight="1">
      <c r="A15" s="32">
        <v>3</v>
      </c>
      <c r="B15" s="89">
        <f aca="true" t="shared" si="3" ref="B15:B43">SUM(C15:O15)</f>
        <v>20</v>
      </c>
      <c r="C15" s="82">
        <v>4</v>
      </c>
      <c r="D15" s="83"/>
      <c r="E15" s="82"/>
      <c r="F15" s="83">
        <v>1</v>
      </c>
      <c r="G15" s="82">
        <v>6</v>
      </c>
      <c r="H15" s="83"/>
      <c r="I15" s="82"/>
      <c r="J15" s="83">
        <v>2</v>
      </c>
      <c r="K15" s="77">
        <v>1</v>
      </c>
      <c r="L15" s="77">
        <v>4</v>
      </c>
      <c r="M15" s="78">
        <v>1</v>
      </c>
      <c r="N15" s="78">
        <v>1</v>
      </c>
      <c r="O15" s="77"/>
      <c r="P15" s="89">
        <v>20</v>
      </c>
      <c r="Q15" s="32">
        <v>3</v>
      </c>
      <c r="R15" s="54">
        <f t="shared" si="0"/>
        <v>4</v>
      </c>
      <c r="S15" s="55"/>
      <c r="T15" s="55"/>
      <c r="U15" s="55"/>
      <c r="V15" s="55"/>
      <c r="W15" s="55"/>
      <c r="X15" s="55">
        <v>2</v>
      </c>
      <c r="Y15" s="55">
        <v>1</v>
      </c>
      <c r="Z15" s="55">
        <v>1</v>
      </c>
      <c r="AA15" s="55"/>
      <c r="AB15" s="55">
        <v>14</v>
      </c>
      <c r="AC15" s="136">
        <f t="shared" si="1"/>
        <v>18</v>
      </c>
      <c r="AD15" s="105"/>
      <c r="AE15" s="105"/>
      <c r="AF15" s="105"/>
      <c r="AG15" s="105"/>
      <c r="AH15" s="131">
        <f t="shared" si="2"/>
        <v>0</v>
      </c>
      <c r="AI15" s="32">
        <v>3</v>
      </c>
    </row>
    <row r="16" spans="1:35" ht="15" customHeight="1">
      <c r="A16" s="32">
        <v>4</v>
      </c>
      <c r="B16" s="89">
        <f t="shared" si="3"/>
        <v>71</v>
      </c>
      <c r="C16" s="82">
        <v>14</v>
      </c>
      <c r="D16" s="83">
        <v>30</v>
      </c>
      <c r="E16" s="82">
        <v>2</v>
      </c>
      <c r="F16" s="83">
        <v>8</v>
      </c>
      <c r="G16" s="82">
        <v>2</v>
      </c>
      <c r="H16" s="83"/>
      <c r="I16" s="82"/>
      <c r="J16" s="83">
        <v>10</v>
      </c>
      <c r="K16" s="77">
        <v>2</v>
      </c>
      <c r="L16" s="77">
        <v>1</v>
      </c>
      <c r="M16" s="78">
        <v>1</v>
      </c>
      <c r="N16" s="35">
        <v>1</v>
      </c>
      <c r="O16" s="77"/>
      <c r="P16" s="89">
        <v>71</v>
      </c>
      <c r="Q16" s="32">
        <v>4</v>
      </c>
      <c r="R16" s="54">
        <f t="shared" si="0"/>
        <v>13</v>
      </c>
      <c r="S16" s="55"/>
      <c r="T16" s="55"/>
      <c r="U16" s="55"/>
      <c r="V16" s="55"/>
      <c r="W16" s="55"/>
      <c r="X16" s="55">
        <v>10</v>
      </c>
      <c r="Y16" s="55"/>
      <c r="Z16" s="55"/>
      <c r="AA16" s="55">
        <v>3</v>
      </c>
      <c r="AB16" s="55"/>
      <c r="AC16" s="136">
        <f t="shared" si="1"/>
        <v>13</v>
      </c>
      <c r="AD16" s="105">
        <v>1</v>
      </c>
      <c r="AE16" s="105"/>
      <c r="AF16" s="105"/>
      <c r="AG16" s="105"/>
      <c r="AH16" s="131">
        <f t="shared" si="2"/>
        <v>1</v>
      </c>
      <c r="AI16" s="32">
        <v>4</v>
      </c>
    </row>
    <row r="17" spans="1:35" ht="15" customHeight="1">
      <c r="A17" s="32">
        <v>5</v>
      </c>
      <c r="B17" s="89">
        <f t="shared" si="3"/>
        <v>36</v>
      </c>
      <c r="C17" s="82">
        <v>12</v>
      </c>
      <c r="D17" s="83">
        <v>2</v>
      </c>
      <c r="E17" s="82">
        <v>2</v>
      </c>
      <c r="F17" s="83"/>
      <c r="G17" s="82">
        <v>9</v>
      </c>
      <c r="H17" s="83">
        <v>9</v>
      </c>
      <c r="I17" s="82"/>
      <c r="J17" s="83"/>
      <c r="K17" s="93"/>
      <c r="L17" s="77">
        <v>2</v>
      </c>
      <c r="M17" s="78"/>
      <c r="N17" s="18"/>
      <c r="O17" s="93"/>
      <c r="P17" s="89">
        <v>36</v>
      </c>
      <c r="Q17" s="32">
        <v>5</v>
      </c>
      <c r="R17" s="54">
        <f t="shared" si="0"/>
        <v>3</v>
      </c>
      <c r="S17" s="25"/>
      <c r="T17" s="25"/>
      <c r="U17" s="25"/>
      <c r="V17" s="25"/>
      <c r="W17" s="25"/>
      <c r="X17" s="25">
        <v>1</v>
      </c>
      <c r="Y17" s="25"/>
      <c r="Z17" s="25"/>
      <c r="AA17" s="25">
        <v>2</v>
      </c>
      <c r="AB17" s="25"/>
      <c r="AC17" s="136">
        <f t="shared" si="1"/>
        <v>3</v>
      </c>
      <c r="AD17" s="105"/>
      <c r="AE17" s="105"/>
      <c r="AF17" s="105"/>
      <c r="AG17" s="105"/>
      <c r="AH17" s="131">
        <f t="shared" si="2"/>
        <v>0</v>
      </c>
      <c r="AI17" s="32">
        <v>5</v>
      </c>
    </row>
    <row r="18" spans="1:35" ht="15" customHeight="1">
      <c r="A18" s="32">
        <v>6</v>
      </c>
      <c r="B18" s="89">
        <f t="shared" si="3"/>
        <v>57</v>
      </c>
      <c r="C18" s="82">
        <v>12</v>
      </c>
      <c r="D18" s="83"/>
      <c r="E18" s="82">
        <v>2</v>
      </c>
      <c r="F18" s="83">
        <v>5</v>
      </c>
      <c r="G18" s="82">
        <v>15</v>
      </c>
      <c r="H18" s="83"/>
      <c r="I18" s="82">
        <v>6</v>
      </c>
      <c r="J18" s="83"/>
      <c r="K18" s="93">
        <v>6</v>
      </c>
      <c r="L18" s="77">
        <v>7</v>
      </c>
      <c r="M18" s="78">
        <v>4</v>
      </c>
      <c r="N18" s="18"/>
      <c r="O18" s="93"/>
      <c r="P18" s="89">
        <v>57</v>
      </c>
      <c r="Q18" s="32">
        <v>6</v>
      </c>
      <c r="R18" s="54">
        <f t="shared" si="0"/>
        <v>20</v>
      </c>
      <c r="S18" s="25"/>
      <c r="T18" s="25"/>
      <c r="U18" s="25"/>
      <c r="V18" s="25"/>
      <c r="W18" s="25"/>
      <c r="X18" s="25">
        <v>14</v>
      </c>
      <c r="Y18" s="25">
        <v>1</v>
      </c>
      <c r="Z18" s="25"/>
      <c r="AA18" s="25">
        <v>5</v>
      </c>
      <c r="AB18" s="25"/>
      <c r="AC18" s="136">
        <f t="shared" si="1"/>
        <v>20</v>
      </c>
      <c r="AD18" s="105"/>
      <c r="AE18" s="105"/>
      <c r="AF18" s="105"/>
      <c r="AG18" s="105"/>
      <c r="AH18" s="131">
        <f t="shared" si="2"/>
        <v>0</v>
      </c>
      <c r="AI18" s="32">
        <v>6</v>
      </c>
    </row>
    <row r="19" spans="1:35" ht="15" customHeight="1">
      <c r="A19" s="32">
        <v>7</v>
      </c>
      <c r="B19" s="89">
        <f t="shared" si="3"/>
        <v>0</v>
      </c>
      <c r="C19" s="82"/>
      <c r="D19" s="83"/>
      <c r="E19" s="82"/>
      <c r="F19" s="83"/>
      <c r="G19" s="82"/>
      <c r="H19" s="83"/>
      <c r="I19" s="82"/>
      <c r="J19" s="83"/>
      <c r="K19" s="93"/>
      <c r="L19" s="77"/>
      <c r="M19" s="78"/>
      <c r="N19" s="18"/>
      <c r="O19" s="93"/>
      <c r="P19" s="89"/>
      <c r="Q19" s="32">
        <v>7</v>
      </c>
      <c r="R19" s="54">
        <f t="shared" si="0"/>
        <v>0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136">
        <f t="shared" si="1"/>
        <v>0</v>
      </c>
      <c r="AD19" s="105"/>
      <c r="AE19" s="105"/>
      <c r="AF19" s="105"/>
      <c r="AG19" s="105"/>
      <c r="AH19" s="131">
        <f t="shared" si="2"/>
        <v>0</v>
      </c>
      <c r="AI19" s="32">
        <v>7</v>
      </c>
    </row>
    <row r="20" spans="1:35" ht="15" customHeight="1">
      <c r="A20" s="32">
        <v>8</v>
      </c>
      <c r="B20" s="89">
        <f t="shared" si="3"/>
        <v>0</v>
      </c>
      <c r="C20" s="82"/>
      <c r="D20" s="83"/>
      <c r="E20" s="82"/>
      <c r="F20" s="83"/>
      <c r="G20" s="82"/>
      <c r="H20" s="83"/>
      <c r="I20" s="82"/>
      <c r="J20" s="83"/>
      <c r="K20" s="77"/>
      <c r="L20" s="77"/>
      <c r="M20" s="78"/>
      <c r="N20" s="35"/>
      <c r="O20" s="77"/>
      <c r="P20" s="89"/>
      <c r="Q20" s="32">
        <v>8</v>
      </c>
      <c r="R20" s="54">
        <f t="shared" si="0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6">
        <f t="shared" si="1"/>
        <v>0</v>
      </c>
      <c r="AD20" s="105"/>
      <c r="AE20" s="105"/>
      <c r="AF20" s="105"/>
      <c r="AG20" s="105"/>
      <c r="AH20" s="131">
        <f t="shared" si="2"/>
        <v>0</v>
      </c>
      <c r="AI20" s="32">
        <v>8</v>
      </c>
    </row>
    <row r="21" spans="1:35" ht="15" customHeight="1">
      <c r="A21" s="32">
        <v>9</v>
      </c>
      <c r="B21" s="89">
        <f t="shared" si="3"/>
        <v>50</v>
      </c>
      <c r="C21" s="82">
        <v>6</v>
      </c>
      <c r="D21" s="83">
        <v>6</v>
      </c>
      <c r="E21" s="82">
        <v>5</v>
      </c>
      <c r="F21" s="83"/>
      <c r="G21" s="82">
        <v>4</v>
      </c>
      <c r="H21" s="83">
        <v>4</v>
      </c>
      <c r="I21" s="82"/>
      <c r="J21" s="83">
        <v>9</v>
      </c>
      <c r="K21" s="77">
        <v>5</v>
      </c>
      <c r="L21" s="77">
        <v>5</v>
      </c>
      <c r="M21" s="78"/>
      <c r="N21" s="35">
        <v>5</v>
      </c>
      <c r="O21" s="77">
        <v>1</v>
      </c>
      <c r="P21" s="89">
        <v>50</v>
      </c>
      <c r="Q21" s="32">
        <v>9</v>
      </c>
      <c r="R21" s="54">
        <f t="shared" si="0"/>
        <v>18</v>
      </c>
      <c r="S21" s="55"/>
      <c r="T21" s="55"/>
      <c r="U21" s="55"/>
      <c r="V21" s="55"/>
      <c r="W21" s="55">
        <v>3</v>
      </c>
      <c r="X21" s="55">
        <v>12</v>
      </c>
      <c r="Y21" s="55"/>
      <c r="Z21" s="55">
        <v>1</v>
      </c>
      <c r="AA21" s="55">
        <v>2</v>
      </c>
      <c r="AB21" s="55">
        <v>2</v>
      </c>
      <c r="AC21" s="136">
        <f t="shared" si="1"/>
        <v>20</v>
      </c>
      <c r="AD21" s="105"/>
      <c r="AE21" s="105"/>
      <c r="AF21" s="105"/>
      <c r="AG21" s="105"/>
      <c r="AH21" s="131">
        <f t="shared" si="2"/>
        <v>0</v>
      </c>
      <c r="AI21" s="32">
        <v>9</v>
      </c>
    </row>
    <row r="22" spans="1:35" ht="15" customHeight="1">
      <c r="A22" s="32">
        <v>10</v>
      </c>
      <c r="B22" s="89">
        <f t="shared" si="3"/>
        <v>45</v>
      </c>
      <c r="C22" s="82">
        <v>18</v>
      </c>
      <c r="D22" s="83">
        <v>2</v>
      </c>
      <c r="E22" s="82"/>
      <c r="F22" s="83">
        <v>6</v>
      </c>
      <c r="G22" s="82">
        <v>8</v>
      </c>
      <c r="H22" s="83"/>
      <c r="I22" s="82"/>
      <c r="J22" s="83"/>
      <c r="K22" s="77">
        <v>1</v>
      </c>
      <c r="L22" s="77">
        <v>4</v>
      </c>
      <c r="M22" s="78">
        <v>4</v>
      </c>
      <c r="N22" s="35">
        <v>2</v>
      </c>
      <c r="O22" s="77"/>
      <c r="P22" s="89">
        <v>45</v>
      </c>
      <c r="Q22" s="32">
        <v>10</v>
      </c>
      <c r="R22" s="54">
        <f t="shared" si="0"/>
        <v>16</v>
      </c>
      <c r="S22" s="55"/>
      <c r="T22" s="55"/>
      <c r="U22" s="55"/>
      <c r="V22" s="55"/>
      <c r="W22" s="55"/>
      <c r="X22" s="55">
        <v>12</v>
      </c>
      <c r="Y22" s="55">
        <v>1</v>
      </c>
      <c r="Z22" s="55"/>
      <c r="AA22" s="55">
        <v>3</v>
      </c>
      <c r="AB22" s="55"/>
      <c r="AC22" s="136">
        <f t="shared" si="1"/>
        <v>16</v>
      </c>
      <c r="AD22" s="105"/>
      <c r="AE22" s="105"/>
      <c r="AF22" s="105"/>
      <c r="AG22" s="105"/>
      <c r="AH22" s="131">
        <f t="shared" si="2"/>
        <v>0</v>
      </c>
      <c r="AI22" s="32">
        <v>10</v>
      </c>
    </row>
    <row r="23" spans="1:35" ht="15" customHeight="1">
      <c r="A23" s="32">
        <v>11</v>
      </c>
      <c r="B23" s="89">
        <f t="shared" si="3"/>
        <v>66</v>
      </c>
      <c r="C23" s="82">
        <v>9</v>
      </c>
      <c r="D23" s="83">
        <v>1</v>
      </c>
      <c r="E23" s="82">
        <v>3</v>
      </c>
      <c r="F23" s="83">
        <v>4</v>
      </c>
      <c r="G23" s="82">
        <v>34</v>
      </c>
      <c r="H23" s="83"/>
      <c r="I23" s="82"/>
      <c r="J23" s="83"/>
      <c r="K23" s="77">
        <v>5</v>
      </c>
      <c r="L23" s="77">
        <v>7</v>
      </c>
      <c r="M23" s="78">
        <v>3</v>
      </c>
      <c r="N23" s="35"/>
      <c r="O23" s="77"/>
      <c r="P23" s="89">
        <v>66</v>
      </c>
      <c r="Q23" s="32">
        <v>11</v>
      </c>
      <c r="R23" s="54">
        <f t="shared" si="0"/>
        <v>26</v>
      </c>
      <c r="S23" s="55"/>
      <c r="T23" s="55"/>
      <c r="U23" s="55"/>
      <c r="V23" s="55"/>
      <c r="W23" s="55"/>
      <c r="X23" s="55">
        <v>24</v>
      </c>
      <c r="Y23" s="55">
        <v>1</v>
      </c>
      <c r="Z23" s="55"/>
      <c r="AA23" s="55">
        <v>1</v>
      </c>
      <c r="AB23" s="55"/>
      <c r="AC23" s="136">
        <f t="shared" si="1"/>
        <v>26</v>
      </c>
      <c r="AD23" s="105"/>
      <c r="AE23" s="105"/>
      <c r="AF23" s="105"/>
      <c r="AG23" s="105"/>
      <c r="AH23" s="131">
        <f t="shared" si="2"/>
        <v>0</v>
      </c>
      <c r="AI23" s="32">
        <v>11</v>
      </c>
    </row>
    <row r="24" spans="1:35" ht="15" customHeight="1">
      <c r="A24" s="32">
        <v>12</v>
      </c>
      <c r="B24" s="89">
        <f t="shared" si="3"/>
        <v>62</v>
      </c>
      <c r="C24" s="82">
        <v>16</v>
      </c>
      <c r="D24" s="83"/>
      <c r="E24" s="82">
        <v>3</v>
      </c>
      <c r="F24" s="83">
        <v>7</v>
      </c>
      <c r="G24" s="82">
        <v>12</v>
      </c>
      <c r="H24" s="83">
        <v>1</v>
      </c>
      <c r="I24" s="82"/>
      <c r="J24" s="83"/>
      <c r="K24" s="93">
        <v>1</v>
      </c>
      <c r="L24" s="77">
        <v>3</v>
      </c>
      <c r="M24" s="78">
        <v>17</v>
      </c>
      <c r="N24" s="18">
        <v>2</v>
      </c>
      <c r="O24" s="93"/>
      <c r="P24" s="89">
        <v>62</v>
      </c>
      <c r="Q24" s="32">
        <v>12</v>
      </c>
      <c r="R24" s="54">
        <f t="shared" si="0"/>
        <v>24</v>
      </c>
      <c r="S24" s="55"/>
      <c r="T24" s="55"/>
      <c r="U24" s="55"/>
      <c r="V24" s="55"/>
      <c r="W24" s="55"/>
      <c r="X24" s="55">
        <v>22</v>
      </c>
      <c r="Y24" s="55">
        <v>1</v>
      </c>
      <c r="Z24" s="55"/>
      <c r="AA24" s="55">
        <v>1</v>
      </c>
      <c r="AB24" s="55"/>
      <c r="AC24" s="136">
        <f t="shared" si="1"/>
        <v>24</v>
      </c>
      <c r="AD24" s="105"/>
      <c r="AE24" s="105"/>
      <c r="AF24" s="105"/>
      <c r="AG24" s="105"/>
      <c r="AH24" s="131">
        <f t="shared" si="2"/>
        <v>0</v>
      </c>
      <c r="AI24" s="32">
        <v>12</v>
      </c>
    </row>
    <row r="25" spans="1:35" ht="15" customHeight="1">
      <c r="A25" s="32">
        <v>13</v>
      </c>
      <c r="B25" s="89">
        <f t="shared" si="3"/>
        <v>25</v>
      </c>
      <c r="C25" s="82">
        <v>10</v>
      </c>
      <c r="D25" s="83"/>
      <c r="E25" s="82">
        <v>2</v>
      </c>
      <c r="F25" s="83">
        <v>2</v>
      </c>
      <c r="G25" s="82">
        <v>8</v>
      </c>
      <c r="H25" s="83">
        <v>2</v>
      </c>
      <c r="I25" s="82"/>
      <c r="J25" s="83"/>
      <c r="K25" s="93"/>
      <c r="L25" s="77"/>
      <c r="M25" s="78"/>
      <c r="N25" s="18">
        <v>1</v>
      </c>
      <c r="O25" s="93"/>
      <c r="P25" s="89">
        <v>25</v>
      </c>
      <c r="Q25" s="32">
        <v>13</v>
      </c>
      <c r="R25" s="54">
        <f t="shared" si="0"/>
        <v>10</v>
      </c>
      <c r="S25" s="55"/>
      <c r="T25" s="55"/>
      <c r="U25" s="55"/>
      <c r="V25" s="55"/>
      <c r="W25" s="55"/>
      <c r="X25" s="55">
        <v>5</v>
      </c>
      <c r="Y25" s="55"/>
      <c r="Z25" s="55"/>
      <c r="AA25" s="55">
        <v>5</v>
      </c>
      <c r="AB25" s="55"/>
      <c r="AC25" s="136">
        <f t="shared" si="1"/>
        <v>10</v>
      </c>
      <c r="AD25" s="105"/>
      <c r="AE25" s="105"/>
      <c r="AF25" s="105"/>
      <c r="AG25" s="105"/>
      <c r="AH25" s="131">
        <f t="shared" si="2"/>
        <v>0</v>
      </c>
      <c r="AI25" s="32">
        <v>13</v>
      </c>
    </row>
    <row r="26" spans="1:35" ht="15" customHeight="1">
      <c r="A26" s="32">
        <v>14</v>
      </c>
      <c r="B26" s="89">
        <f t="shared" si="3"/>
        <v>0</v>
      </c>
      <c r="C26" s="82"/>
      <c r="D26" s="83"/>
      <c r="E26" s="82"/>
      <c r="F26" s="83"/>
      <c r="G26" s="82"/>
      <c r="H26" s="83"/>
      <c r="I26" s="82"/>
      <c r="J26" s="83"/>
      <c r="K26" s="93"/>
      <c r="L26" s="77"/>
      <c r="M26" s="78"/>
      <c r="N26" s="18"/>
      <c r="O26" s="93"/>
      <c r="P26" s="89"/>
      <c r="Q26" s="32">
        <v>14</v>
      </c>
      <c r="R26" s="54">
        <f t="shared" si="0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136">
        <f t="shared" si="1"/>
        <v>0</v>
      </c>
      <c r="AD26" s="105"/>
      <c r="AE26" s="105"/>
      <c r="AF26" s="105"/>
      <c r="AG26" s="105"/>
      <c r="AH26" s="131">
        <f t="shared" si="2"/>
        <v>0</v>
      </c>
      <c r="AI26" s="32">
        <v>14</v>
      </c>
    </row>
    <row r="27" spans="1:35" ht="15" customHeight="1">
      <c r="A27" s="32">
        <v>15</v>
      </c>
      <c r="B27" s="89">
        <f t="shared" si="3"/>
        <v>0</v>
      </c>
      <c r="C27" s="82"/>
      <c r="D27" s="83"/>
      <c r="E27" s="82"/>
      <c r="F27" s="83"/>
      <c r="G27" s="82"/>
      <c r="H27" s="83"/>
      <c r="I27" s="82"/>
      <c r="J27" s="83"/>
      <c r="K27" s="77"/>
      <c r="L27" s="77"/>
      <c r="M27" s="78"/>
      <c r="N27" s="35"/>
      <c r="O27" s="77"/>
      <c r="P27" s="89"/>
      <c r="Q27" s="32">
        <v>15</v>
      </c>
      <c r="R27" s="54">
        <f t="shared" si="0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6">
        <f t="shared" si="1"/>
        <v>0</v>
      </c>
      <c r="AD27" s="105"/>
      <c r="AE27" s="105"/>
      <c r="AF27" s="105"/>
      <c r="AG27" s="105"/>
      <c r="AH27" s="131">
        <f t="shared" si="2"/>
        <v>0</v>
      </c>
      <c r="AI27" s="32">
        <v>15</v>
      </c>
    </row>
    <row r="28" spans="1:35" ht="15" customHeight="1">
      <c r="A28" s="32">
        <v>16</v>
      </c>
      <c r="B28" s="89">
        <f t="shared" si="3"/>
        <v>28</v>
      </c>
      <c r="C28" s="82">
        <v>6</v>
      </c>
      <c r="D28" s="83">
        <v>1</v>
      </c>
      <c r="E28" s="82">
        <v>2</v>
      </c>
      <c r="F28" s="83">
        <v>1</v>
      </c>
      <c r="G28" s="82">
        <v>7</v>
      </c>
      <c r="H28" s="83"/>
      <c r="I28" s="82"/>
      <c r="J28" s="83"/>
      <c r="K28" s="77">
        <v>4</v>
      </c>
      <c r="L28" s="77">
        <v>4</v>
      </c>
      <c r="M28" s="78"/>
      <c r="N28" s="35">
        <v>3</v>
      </c>
      <c r="O28" s="77"/>
      <c r="P28" s="89">
        <v>28</v>
      </c>
      <c r="Q28" s="32">
        <v>16</v>
      </c>
      <c r="R28" s="54">
        <f t="shared" si="0"/>
        <v>11</v>
      </c>
      <c r="S28" s="55"/>
      <c r="T28" s="55"/>
      <c r="U28" s="55"/>
      <c r="V28" s="55"/>
      <c r="W28" s="55"/>
      <c r="X28" s="55">
        <v>8</v>
      </c>
      <c r="Y28" s="55"/>
      <c r="Z28" s="55"/>
      <c r="AA28" s="55">
        <v>3</v>
      </c>
      <c r="AB28" s="55"/>
      <c r="AC28" s="136">
        <f t="shared" si="1"/>
        <v>11</v>
      </c>
      <c r="AD28" s="105"/>
      <c r="AE28" s="105"/>
      <c r="AF28" s="105"/>
      <c r="AG28" s="105"/>
      <c r="AH28" s="131">
        <f t="shared" si="2"/>
        <v>0</v>
      </c>
      <c r="AI28" s="32">
        <v>16</v>
      </c>
    </row>
    <row r="29" spans="1:35" ht="15" customHeight="1">
      <c r="A29" s="32">
        <v>17</v>
      </c>
      <c r="B29" s="89">
        <f t="shared" si="3"/>
        <v>66</v>
      </c>
      <c r="C29" s="82">
        <v>9</v>
      </c>
      <c r="D29" s="83"/>
      <c r="E29" s="82">
        <v>1</v>
      </c>
      <c r="F29" s="83"/>
      <c r="G29" s="82">
        <v>31</v>
      </c>
      <c r="H29" s="83"/>
      <c r="I29" s="82"/>
      <c r="J29" s="83">
        <v>6</v>
      </c>
      <c r="K29" s="77">
        <v>11</v>
      </c>
      <c r="L29" s="77"/>
      <c r="M29" s="78">
        <v>7</v>
      </c>
      <c r="N29" s="35">
        <v>1</v>
      </c>
      <c r="O29" s="77"/>
      <c r="P29" s="89">
        <v>66</v>
      </c>
      <c r="Q29" s="32">
        <v>17</v>
      </c>
      <c r="R29" s="54">
        <f t="shared" si="0"/>
        <v>13</v>
      </c>
      <c r="S29" s="55"/>
      <c r="T29" s="55"/>
      <c r="U29" s="55"/>
      <c r="V29" s="55"/>
      <c r="W29" s="55"/>
      <c r="X29" s="55">
        <v>13</v>
      </c>
      <c r="Y29" s="55"/>
      <c r="Z29" s="55"/>
      <c r="AA29" s="55"/>
      <c r="AB29" s="55"/>
      <c r="AC29" s="136">
        <f t="shared" si="1"/>
        <v>13</v>
      </c>
      <c r="AD29" s="105">
        <v>1</v>
      </c>
      <c r="AE29" s="105"/>
      <c r="AF29" s="105"/>
      <c r="AG29" s="105"/>
      <c r="AH29" s="131">
        <f t="shared" si="2"/>
        <v>1</v>
      </c>
      <c r="AI29" s="32">
        <v>17</v>
      </c>
    </row>
    <row r="30" spans="1:35" ht="15" customHeight="1">
      <c r="A30" s="32">
        <v>18</v>
      </c>
      <c r="B30" s="89">
        <f t="shared" si="3"/>
        <v>95</v>
      </c>
      <c r="C30" s="82">
        <v>28</v>
      </c>
      <c r="D30" s="83"/>
      <c r="E30" s="82">
        <v>13</v>
      </c>
      <c r="F30" s="83">
        <v>10</v>
      </c>
      <c r="G30" s="82">
        <v>11</v>
      </c>
      <c r="H30" s="83"/>
      <c r="I30" s="82"/>
      <c r="J30" s="83"/>
      <c r="K30" s="77"/>
      <c r="L30" s="77">
        <v>18</v>
      </c>
      <c r="M30" s="78">
        <v>5</v>
      </c>
      <c r="N30" s="35">
        <v>8</v>
      </c>
      <c r="O30" s="77">
        <v>2</v>
      </c>
      <c r="P30" s="89">
        <v>95</v>
      </c>
      <c r="Q30" s="32">
        <v>18</v>
      </c>
      <c r="R30" s="54">
        <f t="shared" si="0"/>
        <v>72</v>
      </c>
      <c r="S30" s="55"/>
      <c r="T30" s="55"/>
      <c r="U30" s="55"/>
      <c r="V30" s="55"/>
      <c r="W30" s="55"/>
      <c r="X30" s="55">
        <v>12</v>
      </c>
      <c r="Y30" s="55">
        <v>52</v>
      </c>
      <c r="Z30" s="55"/>
      <c r="AA30" s="55">
        <v>8</v>
      </c>
      <c r="AB30" s="55">
        <v>16</v>
      </c>
      <c r="AC30" s="136">
        <f t="shared" si="1"/>
        <v>88</v>
      </c>
      <c r="AD30" s="105"/>
      <c r="AE30" s="105"/>
      <c r="AF30" s="105"/>
      <c r="AG30" s="105"/>
      <c r="AH30" s="131">
        <f t="shared" si="2"/>
        <v>0</v>
      </c>
      <c r="AI30" s="32">
        <v>18</v>
      </c>
    </row>
    <row r="31" spans="1:35" ht="15" customHeight="1">
      <c r="A31" s="32">
        <v>19</v>
      </c>
      <c r="B31" s="89">
        <f t="shared" si="3"/>
        <v>27</v>
      </c>
      <c r="C31" s="82">
        <v>11</v>
      </c>
      <c r="D31" s="83"/>
      <c r="E31" s="82">
        <v>1</v>
      </c>
      <c r="F31" s="83">
        <v>4</v>
      </c>
      <c r="G31" s="82">
        <v>3</v>
      </c>
      <c r="H31" s="83"/>
      <c r="I31" s="82"/>
      <c r="J31" s="83">
        <v>2</v>
      </c>
      <c r="K31" s="93">
        <v>1</v>
      </c>
      <c r="L31" s="77">
        <v>3</v>
      </c>
      <c r="M31" s="78"/>
      <c r="N31" s="18">
        <v>2</v>
      </c>
      <c r="O31" s="93"/>
      <c r="P31" s="89">
        <v>27</v>
      </c>
      <c r="Q31" s="32">
        <v>19</v>
      </c>
      <c r="R31" s="54">
        <f t="shared" si="0"/>
        <v>50</v>
      </c>
      <c r="S31" s="55"/>
      <c r="T31" s="55"/>
      <c r="U31" s="55"/>
      <c r="V31" s="55"/>
      <c r="W31" s="55"/>
      <c r="X31" s="55">
        <v>2</v>
      </c>
      <c r="Y31" s="55">
        <v>47</v>
      </c>
      <c r="Z31" s="55"/>
      <c r="AA31" s="55">
        <v>1</v>
      </c>
      <c r="AB31" s="55"/>
      <c r="AC31" s="136">
        <f t="shared" si="1"/>
        <v>50</v>
      </c>
      <c r="AD31" s="105"/>
      <c r="AE31" s="105"/>
      <c r="AF31" s="105"/>
      <c r="AG31" s="105"/>
      <c r="AH31" s="131">
        <f t="shared" si="2"/>
        <v>0</v>
      </c>
      <c r="AI31" s="32">
        <v>19</v>
      </c>
    </row>
    <row r="32" spans="1:35" ht="15" customHeight="1">
      <c r="A32" s="32">
        <v>20</v>
      </c>
      <c r="B32" s="89">
        <f t="shared" si="3"/>
        <v>77</v>
      </c>
      <c r="C32" s="82">
        <v>36</v>
      </c>
      <c r="D32" s="83"/>
      <c r="E32" s="82">
        <v>28</v>
      </c>
      <c r="F32" s="83">
        <v>1</v>
      </c>
      <c r="G32" s="82"/>
      <c r="H32" s="83">
        <v>4</v>
      </c>
      <c r="I32" s="82"/>
      <c r="J32" s="83"/>
      <c r="K32" s="93"/>
      <c r="L32" s="77">
        <v>3</v>
      </c>
      <c r="M32" s="78"/>
      <c r="N32" s="18">
        <v>3</v>
      </c>
      <c r="O32" s="93">
        <v>2</v>
      </c>
      <c r="P32" s="89">
        <v>77</v>
      </c>
      <c r="Q32" s="32">
        <v>20</v>
      </c>
      <c r="R32" s="54">
        <f t="shared" si="0"/>
        <v>1</v>
      </c>
      <c r="S32" s="55"/>
      <c r="T32" s="55"/>
      <c r="U32" s="55"/>
      <c r="V32" s="55"/>
      <c r="W32" s="55"/>
      <c r="X32" s="55">
        <v>1</v>
      </c>
      <c r="Y32" s="55"/>
      <c r="Z32" s="55"/>
      <c r="AA32" s="55"/>
      <c r="AB32" s="55">
        <v>3</v>
      </c>
      <c r="AC32" s="136">
        <f t="shared" si="1"/>
        <v>4</v>
      </c>
      <c r="AD32" s="105"/>
      <c r="AE32" s="105"/>
      <c r="AF32" s="105"/>
      <c r="AG32" s="105"/>
      <c r="AH32" s="131">
        <f t="shared" si="2"/>
        <v>0</v>
      </c>
      <c r="AI32" s="32">
        <v>20</v>
      </c>
    </row>
    <row r="33" spans="1:35" ht="15" customHeight="1">
      <c r="A33" s="32">
        <v>21</v>
      </c>
      <c r="B33" s="89">
        <f t="shared" si="3"/>
        <v>0</v>
      </c>
      <c r="C33" s="82"/>
      <c r="D33" s="83"/>
      <c r="E33" s="82"/>
      <c r="F33" s="83"/>
      <c r="G33" s="82"/>
      <c r="H33" s="83"/>
      <c r="I33" s="82"/>
      <c r="J33" s="83"/>
      <c r="K33" s="93"/>
      <c r="L33" s="77"/>
      <c r="M33" s="78"/>
      <c r="N33" s="18"/>
      <c r="O33" s="93"/>
      <c r="P33" s="89"/>
      <c r="Q33" s="32">
        <v>21</v>
      </c>
      <c r="R33" s="54">
        <f t="shared" si="0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6">
        <f t="shared" si="1"/>
        <v>0</v>
      </c>
      <c r="AD33" s="105"/>
      <c r="AE33" s="105"/>
      <c r="AF33" s="105"/>
      <c r="AG33" s="105"/>
      <c r="AH33" s="131">
        <f t="shared" si="2"/>
        <v>0</v>
      </c>
      <c r="AI33" s="32">
        <v>21</v>
      </c>
    </row>
    <row r="34" spans="1:35" ht="15" customHeight="1">
      <c r="A34" s="32">
        <v>22</v>
      </c>
      <c r="B34" s="89">
        <f t="shared" si="3"/>
        <v>0</v>
      </c>
      <c r="C34" s="82"/>
      <c r="D34" s="83"/>
      <c r="E34" s="82"/>
      <c r="F34" s="83"/>
      <c r="G34" s="82"/>
      <c r="H34" s="83"/>
      <c r="I34" s="82"/>
      <c r="J34" s="83"/>
      <c r="K34" s="77"/>
      <c r="L34" s="77"/>
      <c r="M34" s="78"/>
      <c r="N34" s="35"/>
      <c r="O34" s="77"/>
      <c r="P34" s="89"/>
      <c r="Q34" s="32">
        <v>22</v>
      </c>
      <c r="R34" s="54">
        <f t="shared" si="0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6">
        <f t="shared" si="1"/>
        <v>0</v>
      </c>
      <c r="AD34" s="105"/>
      <c r="AE34" s="105"/>
      <c r="AF34" s="105"/>
      <c r="AG34" s="105"/>
      <c r="AH34" s="131">
        <f t="shared" si="2"/>
        <v>0</v>
      </c>
      <c r="AI34" s="32">
        <v>22</v>
      </c>
    </row>
    <row r="35" spans="1:35" ht="15" customHeight="1">
      <c r="A35" s="32">
        <v>23</v>
      </c>
      <c r="B35" s="89">
        <f t="shared" si="3"/>
        <v>76</v>
      </c>
      <c r="C35" s="82">
        <v>4</v>
      </c>
      <c r="D35" s="83">
        <v>2</v>
      </c>
      <c r="E35" s="82">
        <v>2</v>
      </c>
      <c r="F35" s="83">
        <v>7</v>
      </c>
      <c r="G35" s="82">
        <v>40</v>
      </c>
      <c r="H35" s="83">
        <v>3</v>
      </c>
      <c r="I35" s="82"/>
      <c r="J35" s="83">
        <v>12</v>
      </c>
      <c r="K35" s="77">
        <v>1</v>
      </c>
      <c r="L35" s="77">
        <v>2</v>
      </c>
      <c r="M35" s="78"/>
      <c r="N35" s="35">
        <v>3</v>
      </c>
      <c r="O35" s="77"/>
      <c r="P35" s="89">
        <v>76</v>
      </c>
      <c r="Q35" s="32">
        <v>23</v>
      </c>
      <c r="R35" s="54">
        <f t="shared" si="0"/>
        <v>5</v>
      </c>
      <c r="S35" s="55"/>
      <c r="T35" s="55"/>
      <c r="U35" s="55"/>
      <c r="V35" s="55"/>
      <c r="W35" s="55"/>
      <c r="X35" s="55">
        <v>5</v>
      </c>
      <c r="Y35" s="55"/>
      <c r="Z35" s="55"/>
      <c r="AA35" s="55"/>
      <c r="AB35" s="55"/>
      <c r="AC35" s="136">
        <f t="shared" si="1"/>
        <v>5</v>
      </c>
      <c r="AD35" s="105">
        <v>1</v>
      </c>
      <c r="AE35" s="105"/>
      <c r="AF35" s="105"/>
      <c r="AG35" s="105"/>
      <c r="AH35" s="131">
        <f t="shared" si="2"/>
        <v>1</v>
      </c>
      <c r="AI35" s="32">
        <v>23</v>
      </c>
    </row>
    <row r="36" spans="1:35" ht="15" customHeight="1">
      <c r="A36" s="32">
        <v>24</v>
      </c>
      <c r="B36" s="89">
        <f t="shared" si="3"/>
        <v>136</v>
      </c>
      <c r="C36" s="82">
        <v>5</v>
      </c>
      <c r="D36" s="83">
        <v>11</v>
      </c>
      <c r="E36" s="82">
        <v>1</v>
      </c>
      <c r="F36" s="83">
        <v>4</v>
      </c>
      <c r="G36" s="82">
        <v>36</v>
      </c>
      <c r="H36" s="83"/>
      <c r="I36" s="82">
        <v>1</v>
      </c>
      <c r="J36" s="83">
        <v>15</v>
      </c>
      <c r="K36" s="77">
        <v>14</v>
      </c>
      <c r="L36" s="77">
        <v>27</v>
      </c>
      <c r="M36" s="78">
        <v>18</v>
      </c>
      <c r="N36" s="35">
        <v>3</v>
      </c>
      <c r="O36" s="77">
        <v>1</v>
      </c>
      <c r="P36" s="89">
        <v>136</v>
      </c>
      <c r="Q36" s="32">
        <v>24</v>
      </c>
      <c r="R36" s="54">
        <f>S36+T36+U36+V36+W36+X36+Y36+Z36+AA36+AB3</f>
        <v>26</v>
      </c>
      <c r="S36" s="55"/>
      <c r="T36" s="55"/>
      <c r="U36" s="55"/>
      <c r="V36" s="55"/>
      <c r="W36" s="55">
        <v>1</v>
      </c>
      <c r="X36" s="55">
        <v>22</v>
      </c>
      <c r="Y36" s="55"/>
      <c r="Z36" s="55"/>
      <c r="AA36" s="55">
        <v>3</v>
      </c>
      <c r="AB36" s="55">
        <v>27</v>
      </c>
      <c r="AC36" s="136">
        <f t="shared" si="1"/>
        <v>53</v>
      </c>
      <c r="AD36" s="105">
        <v>1</v>
      </c>
      <c r="AE36" s="105"/>
      <c r="AF36" s="105"/>
      <c r="AG36" s="105"/>
      <c r="AH36" s="131">
        <f t="shared" si="2"/>
        <v>1</v>
      </c>
      <c r="AI36" s="32">
        <v>24</v>
      </c>
    </row>
    <row r="37" spans="1:35" ht="15" customHeight="1">
      <c r="A37" s="32">
        <v>25</v>
      </c>
      <c r="B37" s="89">
        <f t="shared" si="3"/>
        <v>40</v>
      </c>
      <c r="C37" s="82">
        <v>3</v>
      </c>
      <c r="D37" s="83"/>
      <c r="E37" s="82">
        <v>2</v>
      </c>
      <c r="F37" s="83">
        <v>1</v>
      </c>
      <c r="G37" s="82">
        <v>14</v>
      </c>
      <c r="H37" s="83"/>
      <c r="I37" s="82"/>
      <c r="J37" s="83"/>
      <c r="K37" s="77">
        <v>5</v>
      </c>
      <c r="L37" s="77">
        <v>3</v>
      </c>
      <c r="M37" s="78">
        <v>8</v>
      </c>
      <c r="N37" s="35">
        <v>2</v>
      </c>
      <c r="O37" s="77">
        <v>2</v>
      </c>
      <c r="P37" s="89">
        <v>40</v>
      </c>
      <c r="Q37" s="32">
        <v>25</v>
      </c>
      <c r="R37" s="54">
        <f aca="true" t="shared" si="4" ref="R37:R43">S37+T37+U37+V37+W37+X37+Y37+Z37+AA37</f>
        <v>8</v>
      </c>
      <c r="S37" s="55"/>
      <c r="T37" s="55"/>
      <c r="U37" s="55"/>
      <c r="V37" s="55"/>
      <c r="W37" s="55"/>
      <c r="X37" s="55">
        <v>7</v>
      </c>
      <c r="Y37" s="55"/>
      <c r="Z37" s="55">
        <v>1</v>
      </c>
      <c r="AA37" s="55"/>
      <c r="AB37" s="55"/>
      <c r="AC37" s="136">
        <f t="shared" si="1"/>
        <v>8</v>
      </c>
      <c r="AD37" s="105"/>
      <c r="AE37" s="105"/>
      <c r="AF37" s="105"/>
      <c r="AG37" s="105"/>
      <c r="AH37" s="131">
        <f t="shared" si="2"/>
        <v>0</v>
      </c>
      <c r="AI37" s="32">
        <v>25</v>
      </c>
    </row>
    <row r="38" spans="1:35" ht="15" customHeight="1">
      <c r="A38" s="32">
        <v>26</v>
      </c>
      <c r="B38" s="89">
        <f t="shared" si="3"/>
        <v>39</v>
      </c>
      <c r="C38" s="82">
        <v>4</v>
      </c>
      <c r="D38" s="83">
        <v>2</v>
      </c>
      <c r="E38" s="82">
        <v>1</v>
      </c>
      <c r="F38" s="83">
        <v>5</v>
      </c>
      <c r="G38" s="82">
        <v>3</v>
      </c>
      <c r="H38" s="83">
        <v>6</v>
      </c>
      <c r="I38" s="82">
        <v>4</v>
      </c>
      <c r="J38" s="83">
        <v>1</v>
      </c>
      <c r="K38" s="77">
        <v>6</v>
      </c>
      <c r="L38" s="77"/>
      <c r="M38" s="78">
        <v>2</v>
      </c>
      <c r="N38" s="35">
        <v>3</v>
      </c>
      <c r="O38" s="77">
        <v>2</v>
      </c>
      <c r="P38" s="89">
        <v>39</v>
      </c>
      <c r="Q38" s="32">
        <v>26</v>
      </c>
      <c r="R38" s="54">
        <f t="shared" si="4"/>
        <v>15</v>
      </c>
      <c r="S38" s="55"/>
      <c r="T38" s="55"/>
      <c r="U38" s="55"/>
      <c r="V38" s="55"/>
      <c r="W38" s="55"/>
      <c r="X38" s="55">
        <v>10</v>
      </c>
      <c r="Y38" s="55"/>
      <c r="Z38" s="55"/>
      <c r="AA38" s="55">
        <v>5</v>
      </c>
      <c r="AB38" s="55"/>
      <c r="AC38" s="136">
        <f t="shared" si="1"/>
        <v>15</v>
      </c>
      <c r="AD38" s="105"/>
      <c r="AE38" s="105">
        <v>1</v>
      </c>
      <c r="AF38" s="105"/>
      <c r="AG38" s="105"/>
      <c r="AH38" s="131">
        <f t="shared" si="2"/>
        <v>1</v>
      </c>
      <c r="AI38" s="32">
        <v>26</v>
      </c>
    </row>
    <row r="39" spans="1:35" ht="15" customHeight="1">
      <c r="A39" s="32">
        <v>27</v>
      </c>
      <c r="B39" s="89">
        <f t="shared" si="3"/>
        <v>118</v>
      </c>
      <c r="C39" s="82"/>
      <c r="D39" s="83">
        <v>9</v>
      </c>
      <c r="E39" s="82"/>
      <c r="F39" s="83">
        <v>24</v>
      </c>
      <c r="G39" s="82">
        <v>6</v>
      </c>
      <c r="H39" s="83">
        <v>5</v>
      </c>
      <c r="I39" s="82">
        <v>1</v>
      </c>
      <c r="J39" s="83">
        <v>8</v>
      </c>
      <c r="K39" s="77"/>
      <c r="L39" s="77">
        <v>2</v>
      </c>
      <c r="M39" s="78">
        <v>1</v>
      </c>
      <c r="N39" s="35">
        <v>3</v>
      </c>
      <c r="O39" s="77">
        <v>59</v>
      </c>
      <c r="P39" s="89"/>
      <c r="Q39" s="32">
        <v>27</v>
      </c>
      <c r="R39" s="54">
        <f t="shared" si="4"/>
        <v>19</v>
      </c>
      <c r="S39" s="55"/>
      <c r="T39" s="55"/>
      <c r="U39" s="55"/>
      <c r="V39" s="55"/>
      <c r="W39" s="55"/>
      <c r="X39" s="55">
        <v>11</v>
      </c>
      <c r="Y39" s="55">
        <v>4</v>
      </c>
      <c r="Z39" s="55"/>
      <c r="AA39" s="55">
        <v>4</v>
      </c>
      <c r="AB39" s="55">
        <v>60</v>
      </c>
      <c r="AC39" s="136">
        <f t="shared" si="1"/>
        <v>79</v>
      </c>
      <c r="AD39" s="105"/>
      <c r="AE39" s="105">
        <v>1</v>
      </c>
      <c r="AF39" s="105"/>
      <c r="AG39" s="105"/>
      <c r="AH39" s="131">
        <f t="shared" si="2"/>
        <v>1</v>
      </c>
      <c r="AI39" s="32">
        <v>27</v>
      </c>
    </row>
    <row r="40" spans="1:35" ht="15" customHeight="1">
      <c r="A40" s="32">
        <v>28</v>
      </c>
      <c r="B40" s="89">
        <f t="shared" si="3"/>
        <v>2</v>
      </c>
      <c r="C40" s="82"/>
      <c r="D40" s="83"/>
      <c r="E40" s="82"/>
      <c r="F40" s="83"/>
      <c r="G40" s="82"/>
      <c r="H40" s="83"/>
      <c r="I40" s="82"/>
      <c r="J40" s="83"/>
      <c r="K40" s="93"/>
      <c r="L40" s="77"/>
      <c r="M40" s="78"/>
      <c r="N40" s="18"/>
      <c r="O40" s="93">
        <v>2</v>
      </c>
      <c r="P40" s="89">
        <v>2</v>
      </c>
      <c r="Q40" s="32">
        <v>28</v>
      </c>
      <c r="R40" s="54">
        <f t="shared" si="4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6">
        <f t="shared" si="1"/>
        <v>0</v>
      </c>
      <c r="AD40" s="105"/>
      <c r="AE40" s="105"/>
      <c r="AF40" s="105"/>
      <c r="AG40" s="105"/>
      <c r="AH40" s="131">
        <f t="shared" si="2"/>
        <v>0</v>
      </c>
      <c r="AI40" s="32">
        <v>28</v>
      </c>
    </row>
    <row r="41" spans="1:35" ht="15" customHeight="1">
      <c r="A41" s="32">
        <v>29</v>
      </c>
      <c r="B41" s="89">
        <f t="shared" si="3"/>
        <v>0</v>
      </c>
      <c r="C41" s="82"/>
      <c r="D41" s="83"/>
      <c r="E41" s="82"/>
      <c r="F41" s="83"/>
      <c r="G41" s="82"/>
      <c r="H41" s="83"/>
      <c r="I41" s="82"/>
      <c r="J41" s="83"/>
      <c r="K41" s="77"/>
      <c r="L41" s="77"/>
      <c r="M41" s="78"/>
      <c r="N41" s="35"/>
      <c r="O41" s="77"/>
      <c r="P41" s="89"/>
      <c r="Q41" s="32">
        <v>29</v>
      </c>
      <c r="R41" s="54">
        <f t="shared" si="4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>
        <v>14</v>
      </c>
      <c r="AC41" s="136">
        <f t="shared" si="1"/>
        <v>14</v>
      </c>
      <c r="AD41" s="105"/>
      <c r="AE41" s="105"/>
      <c r="AF41" s="105"/>
      <c r="AG41" s="105"/>
      <c r="AH41" s="131">
        <f t="shared" si="2"/>
        <v>0</v>
      </c>
      <c r="AI41" s="32">
        <v>29</v>
      </c>
    </row>
    <row r="42" spans="1:35" ht="15" customHeight="1">
      <c r="A42" s="32">
        <v>30</v>
      </c>
      <c r="B42" s="89">
        <f t="shared" si="3"/>
        <v>60</v>
      </c>
      <c r="C42" s="82">
        <v>2</v>
      </c>
      <c r="D42" s="83">
        <v>8</v>
      </c>
      <c r="E42" s="82">
        <v>6</v>
      </c>
      <c r="F42" s="83">
        <v>10</v>
      </c>
      <c r="G42" s="82"/>
      <c r="H42" s="83"/>
      <c r="I42" s="82"/>
      <c r="J42" s="83"/>
      <c r="K42" s="77"/>
      <c r="L42" s="77"/>
      <c r="M42" s="78">
        <v>4</v>
      </c>
      <c r="N42" s="35"/>
      <c r="O42" s="77">
        <v>30</v>
      </c>
      <c r="P42" s="89"/>
      <c r="Q42" s="32">
        <v>30</v>
      </c>
      <c r="R42" s="54">
        <f t="shared" si="4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6">
        <f t="shared" si="1"/>
        <v>0</v>
      </c>
      <c r="AD42" s="105"/>
      <c r="AE42" s="105"/>
      <c r="AF42" s="105"/>
      <c r="AG42" s="105"/>
      <c r="AH42" s="131">
        <f t="shared" si="2"/>
        <v>0</v>
      </c>
      <c r="AI42" s="32">
        <v>30</v>
      </c>
    </row>
    <row r="43" spans="1:35" ht="15" customHeight="1">
      <c r="A43" s="32">
        <v>31</v>
      </c>
      <c r="B43" s="89">
        <f t="shared" si="3"/>
        <v>0</v>
      </c>
      <c r="C43" s="82"/>
      <c r="D43" s="83"/>
      <c r="E43" s="82"/>
      <c r="F43" s="83"/>
      <c r="G43" s="82"/>
      <c r="H43" s="83"/>
      <c r="I43" s="82"/>
      <c r="J43" s="83"/>
      <c r="K43" s="77"/>
      <c r="L43" s="77"/>
      <c r="M43" s="78"/>
      <c r="N43" s="35"/>
      <c r="O43" s="77"/>
      <c r="P43" s="89"/>
      <c r="Q43" s="32">
        <v>31</v>
      </c>
      <c r="R43" s="54">
        <f t="shared" si="4"/>
        <v>0</v>
      </c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6">
        <f t="shared" si="1"/>
        <v>0</v>
      </c>
      <c r="AD43" s="105"/>
      <c r="AE43" s="105"/>
      <c r="AF43" s="105"/>
      <c r="AG43" s="105"/>
      <c r="AH43" s="131">
        <f t="shared" si="2"/>
        <v>0</v>
      </c>
      <c r="AI43" s="25">
        <v>31</v>
      </c>
    </row>
    <row r="44" spans="1:35" ht="52.5">
      <c r="A44" s="87" t="s">
        <v>69</v>
      </c>
      <c r="B44" s="63">
        <f>SUM(B13:B43)</f>
        <v>1250</v>
      </c>
      <c r="C44" s="82">
        <f>C13+C14+C15+C16+C17+C18+C19+C20+C21+C22+C23+C24+C25+C27+C26+C28+C29+C30+C31+C32+C33+C34+C35+C36+C37+C38+C39+C40+C41+C42+C43</f>
        <v>223</v>
      </c>
      <c r="D44" s="82">
        <f>D13+D14+D15+D16+D17+D18+D19+D20+D21+D22+D23+D24+D25+D26+D27+D28+D29+D30+D31+D32+D33+D34+D35+D36+D37+D38+D39+D40+D41+D42+D43</f>
        <v>77</v>
      </c>
      <c r="E44" s="82">
        <f>E13+E14+E15+E16+E17+E18+E20+E19+E21+E22+E23+E24+E25+E26+E27+E28+E29+E30+E31+E32+E33+E34+E35+E36+E37+E38+E39+E40+E41+E42+E43</f>
        <v>76</v>
      </c>
      <c r="F44" s="82">
        <f>F13+F14+F15+F16+F17+F18+F19+F20+F21+F22+F23+F24+F25+F26+F27+F28+F29+F30+F31+F32+F33+F34+F35+F36+F37+F38+F39+F40+F41+F42+F43</f>
        <v>105</v>
      </c>
      <c r="G44" s="82">
        <f>G13+G14+G15+G16+G17+G18+G19+G20+G21+G22+G23+G24+G25+G26+G27+G28+G29+G30+G31+G32+G33+G34+G35+G36+G37+G38+G39+G40+G41+G42+G43</f>
        <v>255</v>
      </c>
      <c r="H44" s="82">
        <f>H13+H14+H15+H16+H17+H18+H19+H20+H21+H22+H23+H24+H25+H26+H27+H28+H29+H30+H31+H32+H33+H34+H35+H36+H37+H38+H39+H40+H41+H42+H43</f>
        <v>36</v>
      </c>
      <c r="I44" s="82">
        <f>I13+I14+I15+I16+I18+I17+I19+I20+I21+I22+I23+I24+I25+I26+I27+I28+I29+I30+I31+I32+I33+I34+I35+I36+I37+I38+I39+I40+I41+I42+I43</f>
        <v>12</v>
      </c>
      <c r="J44" s="82">
        <f>J13+J14+J15+J16+J17+J18+J19+J20+J21+J22+J23+J24+J25+J26+J27+J28+J29+J30+J31+J32+J33+J34+J35+J36+J37+J38+J39+J40+J41+J42+J43</f>
        <v>71</v>
      </c>
      <c r="K44" s="82">
        <f>K13+K14+K15+K16+K17+K18+K19+K20+K21+K22+K24+K23+K25+K26+K27+K28+K29+K30+K31+K32+K33+K34+K35+K36+K37+K38+K39+K40+K41+K42+K43</f>
        <v>73</v>
      </c>
      <c r="L44" s="82">
        <f>L13+L14+L15+L16+L17+L18+L19+L20+L21+L22+L23+L24+L25+L26+L27+L28+L29+L30+L31+L32+L33+L34+L35+L36+L37+L38+L39+L40+L41+L42+L43</f>
        <v>97</v>
      </c>
      <c r="M44" s="82">
        <f>M13+M14+M15+M16+M17+M18+M19+M20+M21+M22+M23+M24+M25+M26+M27+M28+M29+M30+M31+M32+M33+M34+M35+M36+M37+M38+M39+M40+M41+M42+M43</f>
        <v>77</v>
      </c>
      <c r="N44" s="82">
        <f>N13+N14+N15+N16+N17+N18+N19+N20+N21+N22+N23+N24+N25+N26+N27+N28+N29+N30+N31+N32+N33+N34+N35+N36+N37+N38+N39+N40+N41+N42+N43</f>
        <v>46</v>
      </c>
      <c r="O44" s="82">
        <f>O13+O14+O15+O16+O17+O18+O19+O20+O21+O22+O23+O24+O25+O26+O27+O28+O29+O30+O31+O32+O33+O34+O35+O36+O37+O38+O39+O40+O41+O42+O43</f>
        <v>102</v>
      </c>
      <c r="P44" s="18">
        <v>1250</v>
      </c>
      <c r="Q44" s="35"/>
      <c r="R44" s="46">
        <f>R13+R14+R15+R16+R17+R18+R19+R20+R21+R22+R23+R24+R25+R26+R27+R28+R29+R30+R31+R32+R33+R34+R35+R36+R37+R38+R39+R40+R41+R42+R43</f>
        <v>370</v>
      </c>
      <c r="S44" s="49">
        <f>S13+S14+S15+S16+S17+S18+S19+S20+S21+S22+S23+S24+S25+S26+S27+S28+S29+S30+S31+S32+S33+S34+S35+S36+S37+S38+S39+S40+S41+S42+S43</f>
        <v>0</v>
      </c>
      <c r="T44" s="49">
        <f>T13+T14+T15+T16+T17+T18+T19+T20+T22+T21+T23+T24+T25+T26+T27+T28+T29+T30+T31+T32+T33+T34+T35+T36+T37+T38+T39+T40+T41+T42+T43</f>
        <v>0</v>
      </c>
      <c r="U44" s="49">
        <f>U13+U14+U15+U16+U17+U18+U19+U20+U21+U22+U23+U24+U25+U26+U27+U28+U29+U30+U31+U32+U33+U34+U35+U36+U37+U38+U39+U40+U41+U42+U43</f>
        <v>0</v>
      </c>
      <c r="V44" s="49">
        <f>V13+V14+V15+V16+V17+V18+V19+V20+V21+V22+V23+V24+V25+V26+V27+V28+V29+V30+V31+V32+V33+V34+V35+V36+V37+V38+V39+V40+V41+V42+V43</f>
        <v>0</v>
      </c>
      <c r="W44" s="49">
        <f>W13+W14+W15+W16+W17+W19+W18+W20+W21+W22+W23+W24+W25+W26+W27+W28+W29+W30+W31+W32+W33+W34+W35+W36+W37+W38+W39+W40+W41+W42+W43</f>
        <v>4</v>
      </c>
      <c r="X44" s="49">
        <f>X13+X14+X15+X16+X17+X18+X19+X20+X21+X22+X23+X24+X25+X26+X27+X28+X29+X30+X31+X32+X33+X34+X35+X36+X37+X38+X39+X40+X41+X42+X43</f>
        <v>200</v>
      </c>
      <c r="Y44" s="49">
        <f>Y13+Y14+Y15+Y16+Y17+Y18+Y19+Y20+Y21+Y22+Y23+Y24+Y25+Y26+Y27+Y28+Y29+Y30+Y31+Y32+Y33+Y34+Y35+Y36+Y37+Y38+Y39+Y40+Y41+Y42+Y43</f>
        <v>111</v>
      </c>
      <c r="Z44" s="49">
        <f>Z13+Z14+Z15+Z16+Z17+Z18+Z19+Z20+Z21+Z22+Z23+Z24+Z25+Z26+Z27+Z29+Z30+Z31+Z32+Z33+Z34+Z36+Z37+Z38+Z39+Z40+Z41+Z42+Z43</f>
        <v>3</v>
      </c>
      <c r="AA44" s="49">
        <f>AA13+AA14+AA15+AA16+AA17+AA18+AA19+AA20+AA21+AA22+AA23+AA24+AA25+AA26+AA27+AA28+AA29+AA30+AA31+AA32+AA33+AA34+AA35+AA36+AA37+AA38+AA39+AA40+AA41+AA42+AA43</f>
        <v>52</v>
      </c>
      <c r="AB44" s="49">
        <f>AB13+AB14+AB15+AB16+AB17+AB18+AB19+AB20+AB21+AB22+AB23+AB24+AB25+AB26+AB27+AB28+AB29+AB30+AB31+AB32+AB33+AB34+AB35+AB36+AB37+AB38+AB39+AB40+AB41+AB42+AB43</f>
        <v>136</v>
      </c>
      <c r="AC44" s="133">
        <f>SUM(S44:AB44)</f>
        <v>506</v>
      </c>
      <c r="AD44" s="105">
        <f>AD13+AD14+AD15+AD16+AD17+AD18+AD19+AD21+AD20+AD23+AD22+AD24+AD25+AD26+AD27+AD28+AD29+AD30+AD31+AD32+AD33+AD34+AD35+AD36+AD37+AD38+AD39+AD40+AD41+AD42+AD43</f>
        <v>4</v>
      </c>
      <c r="AE44" s="105">
        <v>2</v>
      </c>
      <c r="AF44" s="105"/>
      <c r="AG44" s="105"/>
      <c r="AH44" s="131">
        <f>SUM(AH13:AH43)</f>
        <v>6</v>
      </c>
      <c r="AI44" s="105"/>
    </row>
    <row r="45" spans="1:35" ht="15" customHeight="1">
      <c r="A45" s="18"/>
      <c r="B45" s="62"/>
      <c r="C45" s="248" t="s">
        <v>75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40"/>
      <c r="Q45" s="19"/>
      <c r="R45" s="36"/>
      <c r="S45" s="231" t="s">
        <v>41</v>
      </c>
      <c r="T45" s="232"/>
      <c r="U45" s="232"/>
      <c r="V45" s="232"/>
      <c r="W45" s="232"/>
      <c r="X45" s="232"/>
      <c r="Y45" s="232"/>
      <c r="Z45" s="232"/>
      <c r="AA45" s="232"/>
      <c r="AB45" s="25"/>
      <c r="AC45" s="131"/>
      <c r="AD45" s="105"/>
      <c r="AE45" s="105"/>
      <c r="AF45" s="105"/>
      <c r="AG45" s="105"/>
      <c r="AH45" s="131"/>
      <c r="AI45" s="105"/>
    </row>
    <row r="46" spans="1:34" ht="30" customHeight="1">
      <c r="A46" s="17"/>
      <c r="B46" s="62"/>
      <c r="C46" s="216" t="s">
        <v>33</v>
      </c>
      <c r="D46" s="217"/>
      <c r="E46" s="216" t="s">
        <v>34</v>
      </c>
      <c r="F46" s="217"/>
      <c r="G46" s="218" t="s">
        <v>35</v>
      </c>
      <c r="H46" s="219"/>
      <c r="I46" s="218" t="s">
        <v>36</v>
      </c>
      <c r="J46" s="219"/>
      <c r="K46" s="92" t="s">
        <v>47</v>
      </c>
      <c r="L46" s="218" t="s">
        <v>46</v>
      </c>
      <c r="M46" s="219"/>
      <c r="N46" s="21" t="s">
        <v>72</v>
      </c>
      <c r="O46" s="26" t="s">
        <v>2</v>
      </c>
      <c r="P46" s="26"/>
      <c r="Q46" s="26"/>
      <c r="R46" s="17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31"/>
      <c r="AD46" s="105"/>
      <c r="AE46" s="105"/>
      <c r="AF46" s="105"/>
      <c r="AG46" s="105"/>
      <c r="AH46" s="131"/>
    </row>
    <row r="47" spans="1:34" ht="54.75" customHeight="1">
      <c r="A47" s="91" t="s">
        <v>68</v>
      </c>
      <c r="B47" s="44">
        <f aca="true" t="shared" si="5" ref="B47:O47">B44+B12</f>
        <v>2783</v>
      </c>
      <c r="C47" s="29">
        <f t="shared" si="5"/>
        <v>475</v>
      </c>
      <c r="D47" s="29">
        <f t="shared" si="5"/>
        <v>116</v>
      </c>
      <c r="E47" s="29">
        <f t="shared" si="5"/>
        <v>127</v>
      </c>
      <c r="F47" s="29">
        <f t="shared" si="5"/>
        <v>238</v>
      </c>
      <c r="G47" s="29">
        <f t="shared" si="5"/>
        <v>509</v>
      </c>
      <c r="H47" s="29">
        <f t="shared" si="5"/>
        <v>172</v>
      </c>
      <c r="I47" s="29">
        <f t="shared" si="5"/>
        <v>26</v>
      </c>
      <c r="J47" s="29">
        <f t="shared" si="5"/>
        <v>129</v>
      </c>
      <c r="K47" s="29">
        <f t="shared" si="5"/>
        <v>207</v>
      </c>
      <c r="L47" s="29">
        <f t="shared" si="5"/>
        <v>248</v>
      </c>
      <c r="M47" s="29">
        <f t="shared" si="5"/>
        <v>239</v>
      </c>
      <c r="N47" s="29">
        <f t="shared" si="5"/>
        <v>127</v>
      </c>
      <c r="O47" s="29">
        <f t="shared" si="5"/>
        <v>170</v>
      </c>
      <c r="P47" s="44"/>
      <c r="Q47" s="44"/>
      <c r="R47" s="111">
        <f aca="true" t="shared" si="6" ref="R47:AC47">R44+R12</f>
        <v>745</v>
      </c>
      <c r="S47" s="107">
        <f t="shared" si="6"/>
        <v>0</v>
      </c>
      <c r="T47" s="107">
        <f t="shared" si="6"/>
        <v>0</v>
      </c>
      <c r="U47" s="107">
        <f t="shared" si="6"/>
        <v>0</v>
      </c>
      <c r="V47" s="107">
        <f t="shared" si="6"/>
        <v>0</v>
      </c>
      <c r="W47" s="107">
        <f t="shared" si="6"/>
        <v>7</v>
      </c>
      <c r="X47" s="107">
        <f t="shared" si="6"/>
        <v>460</v>
      </c>
      <c r="Y47" s="107">
        <f t="shared" si="6"/>
        <v>144</v>
      </c>
      <c r="Z47" s="107">
        <f t="shared" si="6"/>
        <v>30</v>
      </c>
      <c r="AA47" s="107">
        <f t="shared" si="6"/>
        <v>104</v>
      </c>
      <c r="AB47" s="107">
        <f t="shared" si="6"/>
        <v>6369</v>
      </c>
      <c r="AC47" s="134">
        <f t="shared" si="6"/>
        <v>7114</v>
      </c>
      <c r="AD47" s="121">
        <f>AD44+AD12</f>
        <v>4</v>
      </c>
      <c r="AE47" s="121">
        <v>2</v>
      </c>
      <c r="AF47" s="121"/>
      <c r="AG47" s="121">
        <f>AG44+AG12</f>
        <v>0</v>
      </c>
      <c r="AH47" s="134">
        <f>AD47+AE47+AF47+AG47</f>
        <v>6</v>
      </c>
    </row>
    <row r="48" spans="1:34" ht="20.25">
      <c r="A48" s="15"/>
      <c r="B48" s="41"/>
      <c r="C48" s="230" t="s">
        <v>5</v>
      </c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112">
        <f>P44+P12</f>
        <v>2783</v>
      </c>
      <c r="Q48" s="113"/>
      <c r="R48" s="114"/>
      <c r="S48" s="231" t="s">
        <v>5</v>
      </c>
      <c r="T48" s="231"/>
      <c r="U48" s="231"/>
      <c r="V48" s="231"/>
      <c r="W48" s="231"/>
      <c r="X48" s="231"/>
      <c r="Y48" s="231"/>
      <c r="Z48" s="231"/>
      <c r="AA48" s="231"/>
      <c r="AB48" s="25"/>
      <c r="AC48" s="105"/>
      <c r="AD48" s="105"/>
      <c r="AE48" s="105"/>
      <c r="AF48" s="105"/>
      <c r="AG48" s="105"/>
      <c r="AH48" s="105"/>
    </row>
  </sheetData>
  <sheetProtection/>
  <mergeCells count="48">
    <mergeCell ref="AI5:AI10"/>
    <mergeCell ref="A5:A10"/>
    <mergeCell ref="B5:B10"/>
    <mergeCell ref="C5:O7"/>
    <mergeCell ref="P5:P10"/>
    <mergeCell ref="C10:D10"/>
    <mergeCell ref="E10:F10"/>
    <mergeCell ref="G10:H10"/>
    <mergeCell ref="I10:J10"/>
    <mergeCell ref="L10:M10"/>
    <mergeCell ref="C48:O48"/>
    <mergeCell ref="S48:AA48"/>
    <mergeCell ref="S45:AA45"/>
    <mergeCell ref="C45:O45"/>
    <mergeCell ref="C46:D46"/>
    <mergeCell ref="E46:F46"/>
    <mergeCell ref="G46:H46"/>
    <mergeCell ref="I46:J46"/>
    <mergeCell ref="L46:M46"/>
    <mergeCell ref="A2:P2"/>
    <mergeCell ref="R2:AB2"/>
    <mergeCell ref="A4:P4"/>
    <mergeCell ref="Q4:AB4"/>
    <mergeCell ref="C11:O11"/>
    <mergeCell ref="S11:AA11"/>
    <mergeCell ref="C8:M9"/>
    <mergeCell ref="N8:N10"/>
    <mergeCell ref="O8:O10"/>
    <mergeCell ref="V6:V10"/>
    <mergeCell ref="Q5:Q10"/>
    <mergeCell ref="S5:AB5"/>
    <mergeCell ref="R5:R10"/>
    <mergeCell ref="Z6:Z10"/>
    <mergeCell ref="AA6:AA10"/>
    <mergeCell ref="X6:X10"/>
    <mergeCell ref="Y6:Y10"/>
    <mergeCell ref="U6:U10"/>
    <mergeCell ref="AB6:AB10"/>
    <mergeCell ref="W6:W10"/>
    <mergeCell ref="S6:S10"/>
    <mergeCell ref="T6:T10"/>
    <mergeCell ref="AG6:AG10"/>
    <mergeCell ref="AH6:AH10"/>
    <mergeCell ref="AD5:AH5"/>
    <mergeCell ref="AC6:AC10"/>
    <mergeCell ref="AD6:AD10"/>
    <mergeCell ref="AE6:AE10"/>
    <mergeCell ref="AF6:AF10"/>
  </mergeCells>
  <printOptions/>
  <pageMargins left="0.75" right="0.75" top="1" bottom="1" header="0.5" footer="0.5"/>
  <pageSetup horizontalDpi="600" verticalDpi="600" orientation="portrait" paperSize="9" scale="80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I47"/>
  <sheetViews>
    <sheetView zoomScale="76" zoomScaleNormal="76" zoomScaleSheetLayoutView="68" zoomScalePageLayoutView="0" workbookViewId="0" topLeftCell="A16">
      <selection activeCell="C47" sqref="C47:O47"/>
    </sheetView>
  </sheetViews>
  <sheetFormatPr defaultColWidth="9.00390625" defaultRowHeight="12.75"/>
  <cols>
    <col min="1" max="2" width="8.625" style="0" customWidth="1"/>
    <col min="3" max="10" width="4.625" style="0" customWidth="1"/>
    <col min="11" max="11" width="8.625" style="0" customWidth="1"/>
    <col min="12" max="13" width="4.625" style="0" customWidth="1"/>
    <col min="14" max="28" width="8.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16"/>
      <c r="R2" s="209" t="s">
        <v>29</v>
      </c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23" t="s">
        <v>89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 t="s">
        <v>89</v>
      </c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</row>
    <row r="5" spans="1:35" ht="15" customHeight="1">
      <c r="A5" s="210" t="s">
        <v>4</v>
      </c>
      <c r="B5" s="213" t="s">
        <v>42</v>
      </c>
      <c r="C5" s="210" t="s">
        <v>1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3" t="s">
        <v>49</v>
      </c>
      <c r="Q5" s="260" t="s">
        <v>4</v>
      </c>
      <c r="R5" s="257" t="s">
        <v>65</v>
      </c>
      <c r="S5" s="263" t="s">
        <v>43</v>
      </c>
      <c r="T5" s="264"/>
      <c r="U5" s="264"/>
      <c r="V5" s="264"/>
      <c r="W5" s="264"/>
      <c r="X5" s="264"/>
      <c r="Y5" s="264"/>
      <c r="Z5" s="264"/>
      <c r="AA5" s="264"/>
      <c r="AB5" s="264"/>
      <c r="AC5" s="105"/>
      <c r="AD5" s="241" t="s">
        <v>62</v>
      </c>
      <c r="AE5" s="241"/>
      <c r="AF5" s="241"/>
      <c r="AG5" s="241"/>
      <c r="AH5" s="241"/>
      <c r="AI5" s="210" t="s">
        <v>4</v>
      </c>
    </row>
    <row r="6" spans="1:35" ht="15" customHeight="1">
      <c r="A6" s="210"/>
      <c r="B6" s="214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4"/>
      <c r="Q6" s="261"/>
      <c r="R6" s="258"/>
      <c r="S6" s="265" t="s">
        <v>39</v>
      </c>
      <c r="T6" s="268" t="s">
        <v>40</v>
      </c>
      <c r="U6" s="271" t="s">
        <v>50</v>
      </c>
      <c r="V6" s="265" t="s">
        <v>30</v>
      </c>
      <c r="W6" s="245" t="s">
        <v>51</v>
      </c>
      <c r="X6" s="245" t="s">
        <v>52</v>
      </c>
      <c r="Y6" s="245" t="s">
        <v>54</v>
      </c>
      <c r="Z6" s="265" t="s">
        <v>53</v>
      </c>
      <c r="AA6" s="265" t="s">
        <v>80</v>
      </c>
      <c r="AB6" s="274" t="s">
        <v>31</v>
      </c>
      <c r="AC6" s="242" t="s">
        <v>56</v>
      </c>
      <c r="AD6" s="228" t="s">
        <v>57</v>
      </c>
      <c r="AE6" s="228" t="s">
        <v>58</v>
      </c>
      <c r="AF6" s="228" t="s">
        <v>59</v>
      </c>
      <c r="AG6" s="228" t="s">
        <v>60</v>
      </c>
      <c r="AH6" s="228" t="s">
        <v>61</v>
      </c>
      <c r="AI6" s="210"/>
    </row>
    <row r="7" spans="1:35" ht="15" customHeight="1">
      <c r="A7" s="210"/>
      <c r="B7" s="214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4"/>
      <c r="Q7" s="261"/>
      <c r="R7" s="258"/>
      <c r="S7" s="266"/>
      <c r="T7" s="269"/>
      <c r="U7" s="272"/>
      <c r="V7" s="266"/>
      <c r="W7" s="246"/>
      <c r="X7" s="246"/>
      <c r="Y7" s="246"/>
      <c r="Z7" s="266"/>
      <c r="AA7" s="266"/>
      <c r="AB7" s="275"/>
      <c r="AC7" s="242"/>
      <c r="AD7" s="228"/>
      <c r="AE7" s="228"/>
      <c r="AF7" s="228"/>
      <c r="AG7" s="228"/>
      <c r="AH7" s="228"/>
      <c r="AI7" s="210"/>
    </row>
    <row r="8" spans="1:35" ht="15" customHeight="1">
      <c r="A8" s="210"/>
      <c r="B8" s="214"/>
      <c r="C8" s="210" t="s">
        <v>3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 t="s">
        <v>32</v>
      </c>
      <c r="O8" s="210" t="s">
        <v>2</v>
      </c>
      <c r="P8" s="214"/>
      <c r="Q8" s="261"/>
      <c r="R8" s="258"/>
      <c r="S8" s="266"/>
      <c r="T8" s="269"/>
      <c r="U8" s="272"/>
      <c r="V8" s="266"/>
      <c r="W8" s="246"/>
      <c r="X8" s="246"/>
      <c r="Y8" s="246"/>
      <c r="Z8" s="266"/>
      <c r="AA8" s="266"/>
      <c r="AB8" s="275"/>
      <c r="AC8" s="242"/>
      <c r="AD8" s="228"/>
      <c r="AE8" s="228"/>
      <c r="AF8" s="228"/>
      <c r="AG8" s="228"/>
      <c r="AH8" s="228"/>
      <c r="AI8" s="210"/>
    </row>
    <row r="9" spans="1:35" ht="15" customHeight="1">
      <c r="A9" s="210"/>
      <c r="B9" s="214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4"/>
      <c r="Q9" s="261"/>
      <c r="R9" s="258"/>
      <c r="S9" s="266"/>
      <c r="T9" s="269"/>
      <c r="U9" s="272"/>
      <c r="V9" s="266"/>
      <c r="W9" s="246"/>
      <c r="X9" s="246"/>
      <c r="Y9" s="246"/>
      <c r="Z9" s="266"/>
      <c r="AA9" s="266"/>
      <c r="AB9" s="275"/>
      <c r="AC9" s="242"/>
      <c r="AD9" s="228"/>
      <c r="AE9" s="228"/>
      <c r="AF9" s="228"/>
      <c r="AG9" s="228"/>
      <c r="AH9" s="228"/>
      <c r="AI9" s="210"/>
    </row>
    <row r="10" spans="1:35" ht="64.5" customHeight="1">
      <c r="A10" s="210"/>
      <c r="B10" s="215"/>
      <c r="C10" s="211" t="s">
        <v>33</v>
      </c>
      <c r="D10" s="212"/>
      <c r="E10" s="211" t="s">
        <v>34</v>
      </c>
      <c r="F10" s="212"/>
      <c r="G10" s="212" t="s">
        <v>35</v>
      </c>
      <c r="H10" s="212"/>
      <c r="I10" s="212" t="s">
        <v>36</v>
      </c>
      <c r="J10" s="212"/>
      <c r="K10" s="92" t="s">
        <v>47</v>
      </c>
      <c r="L10" s="218" t="s">
        <v>46</v>
      </c>
      <c r="M10" s="219"/>
      <c r="N10" s="210"/>
      <c r="O10" s="210"/>
      <c r="P10" s="215"/>
      <c r="Q10" s="262"/>
      <c r="R10" s="259"/>
      <c r="S10" s="267"/>
      <c r="T10" s="270"/>
      <c r="U10" s="273"/>
      <c r="V10" s="267"/>
      <c r="W10" s="247"/>
      <c r="X10" s="247"/>
      <c r="Y10" s="247"/>
      <c r="Z10" s="267"/>
      <c r="AA10" s="267"/>
      <c r="AB10" s="276"/>
      <c r="AC10" s="242"/>
      <c r="AD10" s="228"/>
      <c r="AE10" s="228"/>
      <c r="AF10" s="228"/>
      <c r="AG10" s="228"/>
      <c r="AH10" s="228"/>
      <c r="AI10" s="210"/>
    </row>
    <row r="11" spans="1:35" ht="15" customHeight="1">
      <c r="A11" s="50"/>
      <c r="B11" s="51"/>
      <c r="C11" s="235" t="s">
        <v>37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45"/>
      <c r="Q11" s="67"/>
      <c r="R11" s="33"/>
      <c r="S11" s="254" t="s">
        <v>37</v>
      </c>
      <c r="T11" s="255"/>
      <c r="U11" s="255"/>
      <c r="V11" s="255"/>
      <c r="W11" s="255"/>
      <c r="X11" s="255"/>
      <c r="Y11" s="255"/>
      <c r="Z11" s="255"/>
      <c r="AA11" s="256"/>
      <c r="AB11" s="101"/>
      <c r="AC11" s="131"/>
      <c r="AD11" s="105"/>
      <c r="AE11" s="105"/>
      <c r="AF11" s="105"/>
      <c r="AG11" s="105"/>
      <c r="AH11" s="131"/>
      <c r="AI11" s="67"/>
    </row>
    <row r="12" spans="1:35" s="75" customFormat="1" ht="15" customHeight="1">
      <c r="A12" s="72"/>
      <c r="B12" s="69">
        <v>2783</v>
      </c>
      <c r="C12" s="29">
        <v>475</v>
      </c>
      <c r="D12" s="29">
        <v>116</v>
      </c>
      <c r="E12" s="29">
        <v>127</v>
      </c>
      <c r="F12" s="29">
        <v>238</v>
      </c>
      <c r="G12" s="29">
        <v>509</v>
      </c>
      <c r="H12" s="29">
        <v>172</v>
      </c>
      <c r="I12" s="29">
        <v>26</v>
      </c>
      <c r="J12" s="29">
        <v>129</v>
      </c>
      <c r="K12" s="29">
        <v>207</v>
      </c>
      <c r="L12" s="29">
        <v>248</v>
      </c>
      <c r="M12" s="29">
        <v>239</v>
      </c>
      <c r="N12" s="29">
        <v>127</v>
      </c>
      <c r="O12" s="29">
        <v>170</v>
      </c>
      <c r="P12" s="73">
        <f>O12+N12+M12+L12+K12+J12+I12+H12+G12+F12+E12+D12+C12</f>
        <v>2783</v>
      </c>
      <c r="Q12" s="74"/>
      <c r="R12" s="70">
        <v>745</v>
      </c>
      <c r="S12" s="76">
        <v>0</v>
      </c>
      <c r="T12" s="76">
        <v>0</v>
      </c>
      <c r="U12" s="76">
        <v>0</v>
      </c>
      <c r="V12" s="76">
        <v>0</v>
      </c>
      <c r="W12" s="76">
        <v>7</v>
      </c>
      <c r="X12" s="76">
        <v>460</v>
      </c>
      <c r="Y12" s="76">
        <v>144</v>
      </c>
      <c r="Z12" s="76">
        <v>30</v>
      </c>
      <c r="AA12" s="76">
        <v>104</v>
      </c>
      <c r="AB12" s="102">
        <v>6369</v>
      </c>
      <c r="AC12" s="132">
        <f>SUM(S12:AB12)</f>
        <v>7114</v>
      </c>
      <c r="AD12" s="106">
        <f>Окт!AD47</f>
        <v>4</v>
      </c>
      <c r="AE12" s="106">
        <f>Окт!AE47</f>
        <v>2</v>
      </c>
      <c r="AF12" s="106">
        <f>Окт!AF47</f>
        <v>0</v>
      </c>
      <c r="AG12" s="106">
        <f>Окт!AG47</f>
        <v>0</v>
      </c>
      <c r="AH12" s="138">
        <f>Окт!AH47</f>
        <v>6</v>
      </c>
      <c r="AI12" s="38"/>
    </row>
    <row r="13" spans="1:35" ht="15" customHeight="1">
      <c r="A13" s="32">
        <v>1</v>
      </c>
      <c r="B13" s="88">
        <f>C13+D13+E13+F13+G13+H13+I13+J13+K13+L13+M13+N13+O13</f>
        <v>0</v>
      </c>
      <c r="C13" s="82"/>
      <c r="D13" s="83"/>
      <c r="E13" s="82"/>
      <c r="F13" s="83"/>
      <c r="G13" s="82"/>
      <c r="H13" s="83"/>
      <c r="I13" s="82"/>
      <c r="J13" s="83"/>
      <c r="K13" s="77"/>
      <c r="L13" s="77"/>
      <c r="M13" s="78"/>
      <c r="N13" s="78"/>
      <c r="O13" s="35"/>
      <c r="P13" s="35"/>
      <c r="Q13" s="32">
        <v>1</v>
      </c>
      <c r="R13" s="35"/>
      <c r="S13" s="55"/>
      <c r="T13" s="55"/>
      <c r="U13" s="55"/>
      <c r="V13" s="55"/>
      <c r="W13" s="55"/>
      <c r="X13" s="55"/>
      <c r="Y13" s="55"/>
      <c r="Z13" s="55"/>
      <c r="AA13" s="55"/>
      <c r="AB13" s="103"/>
      <c r="AC13" s="131">
        <f>S13+T13+U13+V13+W13+X13+Y13+Z13+AA13+AB13</f>
        <v>0</v>
      </c>
      <c r="AD13" s="105"/>
      <c r="AE13" s="105"/>
      <c r="AF13" s="105"/>
      <c r="AG13" s="105"/>
      <c r="AH13" s="131">
        <f>AD13+AE13+AF13+AG13</f>
        <v>0</v>
      </c>
      <c r="AI13" s="32">
        <v>1</v>
      </c>
    </row>
    <row r="14" spans="1:35" ht="15" customHeight="1">
      <c r="A14" s="32">
        <v>2</v>
      </c>
      <c r="B14" s="88">
        <f aca="true" t="shared" si="0" ref="B14:B42">C14+D14+E14+F14+G14+H14+I14+J14+K14+L14+M14+N14+O14</f>
        <v>0</v>
      </c>
      <c r="C14" s="82"/>
      <c r="D14" s="83"/>
      <c r="E14" s="82"/>
      <c r="F14" s="83"/>
      <c r="G14" s="82"/>
      <c r="H14" s="83"/>
      <c r="I14" s="82"/>
      <c r="J14" s="83"/>
      <c r="K14" s="77"/>
      <c r="L14" s="77"/>
      <c r="M14" s="78"/>
      <c r="N14" s="35"/>
      <c r="O14" s="35"/>
      <c r="P14" s="35"/>
      <c r="Q14" s="32">
        <v>2</v>
      </c>
      <c r="R14" s="35"/>
      <c r="S14" s="55"/>
      <c r="T14" s="55"/>
      <c r="U14" s="55"/>
      <c r="V14" s="55"/>
      <c r="W14" s="55"/>
      <c r="X14" s="55"/>
      <c r="Y14" s="55"/>
      <c r="Z14" s="55"/>
      <c r="AA14" s="55"/>
      <c r="AB14" s="103"/>
      <c r="AC14" s="131">
        <f aca="true" t="shared" si="1" ref="AC14:AC42">S14+T14+U14+V14+W14+X14+Y14+Z14+AA14+AB14</f>
        <v>0</v>
      </c>
      <c r="AD14" s="105"/>
      <c r="AE14" s="105"/>
      <c r="AF14" s="105"/>
      <c r="AG14" s="105"/>
      <c r="AH14" s="131">
        <f aca="true" t="shared" si="2" ref="AH14:AH42">AD14+AE14+AF14+AG14</f>
        <v>0</v>
      </c>
      <c r="AI14" s="32">
        <v>2</v>
      </c>
    </row>
    <row r="15" spans="1:35" ht="15" customHeight="1">
      <c r="A15" s="32">
        <v>3</v>
      </c>
      <c r="B15" s="88">
        <f t="shared" si="0"/>
        <v>3</v>
      </c>
      <c r="C15" s="82"/>
      <c r="D15" s="83"/>
      <c r="E15" s="82"/>
      <c r="F15" s="83"/>
      <c r="G15" s="82"/>
      <c r="H15" s="83"/>
      <c r="I15" s="82"/>
      <c r="J15" s="83"/>
      <c r="K15" s="77"/>
      <c r="L15" s="77"/>
      <c r="M15" s="78"/>
      <c r="N15" s="35">
        <v>3</v>
      </c>
      <c r="O15" s="35"/>
      <c r="P15" s="35">
        <v>3</v>
      </c>
      <c r="Q15" s="32">
        <v>3</v>
      </c>
      <c r="R15" s="35"/>
      <c r="S15" s="55"/>
      <c r="T15" s="55"/>
      <c r="U15" s="55"/>
      <c r="V15" s="55"/>
      <c r="W15" s="55"/>
      <c r="X15" s="55"/>
      <c r="Y15" s="55"/>
      <c r="Z15" s="55"/>
      <c r="AA15" s="55"/>
      <c r="AB15" s="103"/>
      <c r="AC15" s="131">
        <f t="shared" si="1"/>
        <v>0</v>
      </c>
      <c r="AD15" s="105"/>
      <c r="AE15" s="105"/>
      <c r="AF15" s="105"/>
      <c r="AG15" s="105"/>
      <c r="AH15" s="131">
        <f t="shared" si="2"/>
        <v>0</v>
      </c>
      <c r="AI15" s="32">
        <v>3</v>
      </c>
    </row>
    <row r="16" spans="1:35" ht="15" customHeight="1">
      <c r="A16" s="32">
        <v>4</v>
      </c>
      <c r="B16" s="88">
        <f t="shared" si="0"/>
        <v>0</v>
      </c>
      <c r="C16" s="82"/>
      <c r="D16" s="83"/>
      <c r="E16" s="82"/>
      <c r="F16" s="83"/>
      <c r="G16" s="82"/>
      <c r="H16" s="83"/>
      <c r="I16" s="82"/>
      <c r="J16" s="83"/>
      <c r="K16" s="77"/>
      <c r="L16" s="77"/>
      <c r="M16" s="78"/>
      <c r="N16" s="35"/>
      <c r="O16" s="35"/>
      <c r="P16" s="35"/>
      <c r="Q16" s="32">
        <v>4</v>
      </c>
      <c r="R16" s="35"/>
      <c r="S16" s="55"/>
      <c r="T16" s="55"/>
      <c r="U16" s="55"/>
      <c r="V16" s="55"/>
      <c r="W16" s="55"/>
      <c r="X16" s="55"/>
      <c r="Y16" s="55"/>
      <c r="Z16" s="55"/>
      <c r="AA16" s="55"/>
      <c r="AB16" s="103"/>
      <c r="AC16" s="131">
        <f t="shared" si="1"/>
        <v>0</v>
      </c>
      <c r="AD16" s="111"/>
      <c r="AE16" s="111"/>
      <c r="AF16" s="111"/>
      <c r="AG16" s="111"/>
      <c r="AH16" s="131">
        <f t="shared" si="2"/>
        <v>0</v>
      </c>
      <c r="AI16" s="32">
        <v>4</v>
      </c>
    </row>
    <row r="17" spans="1:35" ht="15" customHeight="1">
      <c r="A17" s="32">
        <v>5</v>
      </c>
      <c r="B17" s="88">
        <f t="shared" si="0"/>
        <v>0</v>
      </c>
      <c r="C17" s="82"/>
      <c r="D17" s="83"/>
      <c r="E17" s="82"/>
      <c r="F17" s="83"/>
      <c r="G17" s="82"/>
      <c r="H17" s="83"/>
      <c r="I17" s="82"/>
      <c r="J17" s="83"/>
      <c r="K17" s="77"/>
      <c r="L17" s="77"/>
      <c r="M17" s="78"/>
      <c r="N17" s="35"/>
      <c r="O17" s="35"/>
      <c r="P17" s="35"/>
      <c r="Q17" s="32">
        <v>5</v>
      </c>
      <c r="R17" s="35"/>
      <c r="S17" s="55"/>
      <c r="T17" s="55"/>
      <c r="U17" s="55"/>
      <c r="V17" s="55"/>
      <c r="W17" s="55"/>
      <c r="X17" s="55"/>
      <c r="Y17" s="55"/>
      <c r="Z17" s="55"/>
      <c r="AA17" s="55"/>
      <c r="AB17" s="103"/>
      <c r="AC17" s="131">
        <f t="shared" si="1"/>
        <v>0</v>
      </c>
      <c r="AD17" s="111"/>
      <c r="AE17" s="111"/>
      <c r="AF17" s="111"/>
      <c r="AG17" s="111"/>
      <c r="AH17" s="131">
        <f t="shared" si="2"/>
        <v>0</v>
      </c>
      <c r="AI17" s="32">
        <v>5</v>
      </c>
    </row>
    <row r="18" spans="1:35" ht="15" customHeight="1">
      <c r="A18" s="32">
        <v>6</v>
      </c>
      <c r="B18" s="88">
        <f t="shared" si="0"/>
        <v>68</v>
      </c>
      <c r="C18" s="82">
        <v>11</v>
      </c>
      <c r="D18" s="83">
        <v>8</v>
      </c>
      <c r="E18" s="82">
        <v>7</v>
      </c>
      <c r="F18" s="83">
        <v>3</v>
      </c>
      <c r="G18" s="82">
        <v>4</v>
      </c>
      <c r="H18" s="83">
        <v>5</v>
      </c>
      <c r="I18" s="82"/>
      <c r="J18" s="83">
        <v>1</v>
      </c>
      <c r="K18" s="77">
        <v>1</v>
      </c>
      <c r="L18" s="77">
        <v>21</v>
      </c>
      <c r="M18" s="78">
        <v>4</v>
      </c>
      <c r="N18" s="35">
        <v>3</v>
      </c>
      <c r="O18" s="35"/>
      <c r="P18" s="35">
        <v>68</v>
      </c>
      <c r="Q18" s="32">
        <v>6</v>
      </c>
      <c r="R18" s="35">
        <f aca="true" t="shared" si="3" ref="R18:R42">S18+T18+U18+V18+W18+X18+Y18+Z18+AA18</f>
        <v>24</v>
      </c>
      <c r="S18" s="55"/>
      <c r="T18" s="55"/>
      <c r="U18" s="55"/>
      <c r="V18" s="55"/>
      <c r="W18" s="55">
        <v>1</v>
      </c>
      <c r="X18" s="55">
        <v>17</v>
      </c>
      <c r="Y18" s="55">
        <v>4</v>
      </c>
      <c r="Z18" s="55"/>
      <c r="AA18" s="55">
        <v>2</v>
      </c>
      <c r="AB18" s="103"/>
      <c r="AC18" s="131">
        <f t="shared" si="1"/>
        <v>24</v>
      </c>
      <c r="AD18" s="111">
        <v>2</v>
      </c>
      <c r="AE18" s="111"/>
      <c r="AF18" s="111"/>
      <c r="AG18" s="111"/>
      <c r="AH18" s="131">
        <f t="shared" si="2"/>
        <v>2</v>
      </c>
      <c r="AI18" s="32">
        <v>6</v>
      </c>
    </row>
    <row r="19" spans="1:35" ht="15" customHeight="1">
      <c r="A19" s="32">
        <v>7</v>
      </c>
      <c r="B19" s="88">
        <f t="shared" si="0"/>
        <v>67</v>
      </c>
      <c r="C19" s="82">
        <v>7</v>
      </c>
      <c r="D19" s="83">
        <v>4</v>
      </c>
      <c r="E19" s="82"/>
      <c r="F19" s="83"/>
      <c r="G19" s="82">
        <v>17</v>
      </c>
      <c r="H19" s="83">
        <v>2</v>
      </c>
      <c r="I19" s="82"/>
      <c r="J19" s="83">
        <v>12</v>
      </c>
      <c r="K19" s="77">
        <v>5</v>
      </c>
      <c r="L19" s="77">
        <v>7</v>
      </c>
      <c r="M19" s="78">
        <v>8</v>
      </c>
      <c r="N19" s="35">
        <v>5</v>
      </c>
      <c r="O19" s="35"/>
      <c r="P19" s="35">
        <v>67</v>
      </c>
      <c r="Q19" s="32">
        <v>7</v>
      </c>
      <c r="R19" s="35">
        <f t="shared" si="3"/>
        <v>22</v>
      </c>
      <c r="S19" s="55"/>
      <c r="T19" s="55"/>
      <c r="U19" s="55"/>
      <c r="V19" s="55"/>
      <c r="W19" s="55"/>
      <c r="X19" s="55">
        <v>19</v>
      </c>
      <c r="Y19" s="55">
        <v>3</v>
      </c>
      <c r="Z19" s="55"/>
      <c r="AA19" s="55"/>
      <c r="AB19" s="103"/>
      <c r="AC19" s="131">
        <f t="shared" si="1"/>
        <v>22</v>
      </c>
      <c r="AD19" s="105"/>
      <c r="AE19" s="105"/>
      <c r="AF19" s="105"/>
      <c r="AG19" s="105"/>
      <c r="AH19" s="131">
        <f t="shared" si="2"/>
        <v>0</v>
      </c>
      <c r="AI19" s="32">
        <v>7</v>
      </c>
    </row>
    <row r="20" spans="1:35" ht="15" customHeight="1">
      <c r="A20" s="32">
        <v>8</v>
      </c>
      <c r="B20" s="88">
        <f t="shared" si="0"/>
        <v>26</v>
      </c>
      <c r="C20" s="82">
        <v>1</v>
      </c>
      <c r="D20" s="83"/>
      <c r="E20" s="82"/>
      <c r="F20" s="83">
        <v>2</v>
      </c>
      <c r="G20" s="82">
        <v>8</v>
      </c>
      <c r="H20" s="83">
        <v>1</v>
      </c>
      <c r="I20" s="82"/>
      <c r="J20" s="83">
        <v>1</v>
      </c>
      <c r="K20" s="77"/>
      <c r="L20" s="77">
        <v>12</v>
      </c>
      <c r="M20" s="78"/>
      <c r="N20" s="35">
        <v>1</v>
      </c>
      <c r="O20" s="35"/>
      <c r="P20" s="35">
        <v>26</v>
      </c>
      <c r="Q20" s="32">
        <v>8</v>
      </c>
      <c r="R20" s="35">
        <f t="shared" si="3"/>
        <v>48</v>
      </c>
      <c r="S20" s="55"/>
      <c r="T20" s="55"/>
      <c r="U20" s="55"/>
      <c r="V20" s="55"/>
      <c r="W20" s="55">
        <v>40</v>
      </c>
      <c r="X20" s="55">
        <v>8</v>
      </c>
      <c r="Y20" s="55"/>
      <c r="Z20" s="55"/>
      <c r="AA20" s="55"/>
      <c r="AB20" s="103"/>
      <c r="AC20" s="131">
        <f t="shared" si="1"/>
        <v>48</v>
      </c>
      <c r="AD20" s="105"/>
      <c r="AE20" s="105"/>
      <c r="AF20" s="105"/>
      <c r="AG20" s="105"/>
      <c r="AH20" s="131">
        <f t="shared" si="2"/>
        <v>0</v>
      </c>
      <c r="AI20" s="32">
        <v>8</v>
      </c>
    </row>
    <row r="21" spans="1:35" ht="15" customHeight="1">
      <c r="A21" s="32">
        <v>9</v>
      </c>
      <c r="B21" s="88">
        <f t="shared" si="0"/>
        <v>21</v>
      </c>
      <c r="C21" s="82">
        <v>3</v>
      </c>
      <c r="D21" s="83"/>
      <c r="E21" s="82">
        <v>1</v>
      </c>
      <c r="F21" s="83"/>
      <c r="G21" s="82"/>
      <c r="H21" s="83"/>
      <c r="I21" s="82"/>
      <c r="J21" s="83"/>
      <c r="K21" s="77">
        <v>4</v>
      </c>
      <c r="L21" s="77">
        <v>10</v>
      </c>
      <c r="M21" s="78">
        <v>2</v>
      </c>
      <c r="N21" s="35">
        <v>1</v>
      </c>
      <c r="O21" s="35"/>
      <c r="P21" s="35">
        <v>21</v>
      </c>
      <c r="Q21" s="32">
        <v>9</v>
      </c>
      <c r="R21" s="35">
        <f t="shared" si="3"/>
        <v>5</v>
      </c>
      <c r="S21" s="55"/>
      <c r="T21" s="55"/>
      <c r="U21" s="55"/>
      <c r="V21" s="55"/>
      <c r="W21" s="55">
        <v>1</v>
      </c>
      <c r="X21" s="55"/>
      <c r="Y21" s="55">
        <v>2</v>
      </c>
      <c r="Z21" s="55"/>
      <c r="AA21" s="55">
        <v>2</v>
      </c>
      <c r="AB21" s="103">
        <v>2</v>
      </c>
      <c r="AC21" s="131">
        <f t="shared" si="1"/>
        <v>7</v>
      </c>
      <c r="AD21" s="105"/>
      <c r="AE21" s="105"/>
      <c r="AF21" s="105"/>
      <c r="AG21" s="105"/>
      <c r="AH21" s="131">
        <f t="shared" si="2"/>
        <v>0</v>
      </c>
      <c r="AI21" s="32">
        <v>9</v>
      </c>
    </row>
    <row r="22" spans="1:35" ht="15" customHeight="1">
      <c r="A22" s="32">
        <v>10</v>
      </c>
      <c r="B22" s="88">
        <f t="shared" si="0"/>
        <v>8</v>
      </c>
      <c r="C22" s="82">
        <v>6</v>
      </c>
      <c r="D22" s="83"/>
      <c r="E22" s="82"/>
      <c r="F22" s="83"/>
      <c r="G22" s="82"/>
      <c r="H22" s="83"/>
      <c r="I22" s="82"/>
      <c r="J22" s="83"/>
      <c r="K22" s="77"/>
      <c r="L22" s="77">
        <v>2</v>
      </c>
      <c r="M22" s="78"/>
      <c r="N22" s="35"/>
      <c r="O22" s="35"/>
      <c r="P22" s="35">
        <v>8</v>
      </c>
      <c r="Q22" s="32">
        <v>10</v>
      </c>
      <c r="R22" s="35">
        <f t="shared" si="3"/>
        <v>2</v>
      </c>
      <c r="S22" s="55"/>
      <c r="T22" s="55"/>
      <c r="U22" s="55"/>
      <c r="V22" s="55"/>
      <c r="W22" s="55"/>
      <c r="X22" s="55"/>
      <c r="Y22" s="55">
        <v>1</v>
      </c>
      <c r="Z22" s="55"/>
      <c r="AA22" s="55">
        <v>1</v>
      </c>
      <c r="AB22" s="103">
        <v>2</v>
      </c>
      <c r="AC22" s="131">
        <f t="shared" si="1"/>
        <v>4</v>
      </c>
      <c r="AD22" s="105"/>
      <c r="AE22" s="105"/>
      <c r="AF22" s="105"/>
      <c r="AG22" s="105"/>
      <c r="AH22" s="131">
        <f t="shared" si="2"/>
        <v>0</v>
      </c>
      <c r="AI22" s="32">
        <v>10</v>
      </c>
    </row>
    <row r="23" spans="1:35" ht="15" customHeight="1">
      <c r="A23" s="32">
        <v>11</v>
      </c>
      <c r="B23" s="88">
        <f t="shared" si="0"/>
        <v>0</v>
      </c>
      <c r="C23" s="82"/>
      <c r="D23" s="83"/>
      <c r="E23" s="82"/>
      <c r="F23" s="83"/>
      <c r="G23" s="82"/>
      <c r="H23" s="83"/>
      <c r="I23" s="82"/>
      <c r="J23" s="83"/>
      <c r="K23" s="77"/>
      <c r="L23" s="77"/>
      <c r="M23" s="78"/>
      <c r="N23" s="35"/>
      <c r="O23" s="35"/>
      <c r="P23" s="35"/>
      <c r="Q23" s="32">
        <v>11</v>
      </c>
      <c r="R23" s="35">
        <f t="shared" si="3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103"/>
      <c r="AC23" s="131">
        <f t="shared" si="1"/>
        <v>0</v>
      </c>
      <c r="AD23" s="105"/>
      <c r="AE23" s="105"/>
      <c r="AF23" s="105"/>
      <c r="AG23" s="105"/>
      <c r="AH23" s="131">
        <f t="shared" si="2"/>
        <v>0</v>
      </c>
      <c r="AI23" s="32">
        <v>11</v>
      </c>
    </row>
    <row r="24" spans="1:35" ht="15" customHeight="1">
      <c r="A24" s="32">
        <v>12</v>
      </c>
      <c r="B24" s="88">
        <f t="shared" si="0"/>
        <v>0</v>
      </c>
      <c r="C24" s="82"/>
      <c r="D24" s="83"/>
      <c r="E24" s="82"/>
      <c r="F24" s="83"/>
      <c r="G24" s="82"/>
      <c r="H24" s="83"/>
      <c r="I24" s="82"/>
      <c r="J24" s="83"/>
      <c r="K24" s="77"/>
      <c r="L24" s="77"/>
      <c r="M24" s="78"/>
      <c r="N24" s="35"/>
      <c r="O24" s="35"/>
      <c r="P24" s="35"/>
      <c r="Q24" s="32">
        <v>12</v>
      </c>
      <c r="R24" s="35">
        <f t="shared" si="3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103"/>
      <c r="AC24" s="131">
        <f t="shared" si="1"/>
        <v>0</v>
      </c>
      <c r="AD24" s="111"/>
      <c r="AE24" s="111"/>
      <c r="AF24" s="111"/>
      <c r="AG24" s="111"/>
      <c r="AH24" s="131">
        <f t="shared" si="2"/>
        <v>0</v>
      </c>
      <c r="AI24" s="32">
        <v>12</v>
      </c>
    </row>
    <row r="25" spans="1:35" ht="15" customHeight="1">
      <c r="A25" s="32">
        <v>13</v>
      </c>
      <c r="B25" s="88">
        <f t="shared" si="0"/>
        <v>54</v>
      </c>
      <c r="C25" s="82">
        <v>3</v>
      </c>
      <c r="D25" s="83">
        <v>4</v>
      </c>
      <c r="E25" s="82">
        <v>2</v>
      </c>
      <c r="F25" s="83">
        <v>6</v>
      </c>
      <c r="G25" s="82">
        <v>5</v>
      </c>
      <c r="H25" s="83">
        <v>4</v>
      </c>
      <c r="I25" s="82">
        <v>1</v>
      </c>
      <c r="J25" s="83">
        <v>11</v>
      </c>
      <c r="K25" s="77"/>
      <c r="L25" s="77">
        <v>15</v>
      </c>
      <c r="M25" s="78"/>
      <c r="N25" s="35">
        <v>3</v>
      </c>
      <c r="O25" s="35"/>
      <c r="P25" s="35">
        <v>54</v>
      </c>
      <c r="Q25" s="32">
        <v>13</v>
      </c>
      <c r="R25" s="35">
        <f t="shared" si="3"/>
        <v>23</v>
      </c>
      <c r="S25" s="55"/>
      <c r="T25" s="55"/>
      <c r="U25" s="55"/>
      <c r="V25" s="55"/>
      <c r="W25" s="55"/>
      <c r="X25" s="55">
        <v>21</v>
      </c>
      <c r="Y25" s="55">
        <v>2</v>
      </c>
      <c r="Z25" s="55"/>
      <c r="AA25" s="55"/>
      <c r="AB25" s="103"/>
      <c r="AC25" s="131">
        <f t="shared" si="1"/>
        <v>23</v>
      </c>
      <c r="AD25" s="111">
        <v>4</v>
      </c>
      <c r="AE25" s="111"/>
      <c r="AF25" s="111"/>
      <c r="AG25" s="111"/>
      <c r="AH25" s="131">
        <f t="shared" si="2"/>
        <v>4</v>
      </c>
      <c r="AI25" s="32">
        <v>13</v>
      </c>
    </row>
    <row r="26" spans="1:35" ht="15" customHeight="1">
      <c r="A26" s="32">
        <v>14</v>
      </c>
      <c r="B26" s="88">
        <f t="shared" si="0"/>
        <v>28</v>
      </c>
      <c r="C26" s="82">
        <v>4</v>
      </c>
      <c r="D26" s="83">
        <v>3</v>
      </c>
      <c r="E26" s="82"/>
      <c r="F26" s="83"/>
      <c r="G26" s="82">
        <v>4</v>
      </c>
      <c r="H26" s="83">
        <v>1</v>
      </c>
      <c r="I26" s="82">
        <v>2</v>
      </c>
      <c r="J26" s="83">
        <v>2</v>
      </c>
      <c r="K26" s="77">
        <v>5</v>
      </c>
      <c r="L26" s="77">
        <v>1</v>
      </c>
      <c r="M26" s="78">
        <v>2</v>
      </c>
      <c r="N26" s="35">
        <v>3</v>
      </c>
      <c r="O26" s="35">
        <v>1</v>
      </c>
      <c r="P26" s="35">
        <v>28</v>
      </c>
      <c r="Q26" s="32">
        <v>14</v>
      </c>
      <c r="R26" s="35">
        <f t="shared" si="3"/>
        <v>14</v>
      </c>
      <c r="S26" s="55"/>
      <c r="T26" s="55"/>
      <c r="U26" s="55"/>
      <c r="V26" s="55"/>
      <c r="W26" s="55"/>
      <c r="X26" s="55">
        <v>14</v>
      </c>
      <c r="Y26" s="55"/>
      <c r="Z26" s="55"/>
      <c r="AA26" s="55"/>
      <c r="AB26" s="103"/>
      <c r="AC26" s="131">
        <f t="shared" si="1"/>
        <v>14</v>
      </c>
      <c r="AD26" s="105"/>
      <c r="AE26" s="105"/>
      <c r="AF26" s="105"/>
      <c r="AG26" s="105"/>
      <c r="AH26" s="131">
        <f t="shared" si="2"/>
        <v>0</v>
      </c>
      <c r="AI26" s="32">
        <v>14</v>
      </c>
    </row>
    <row r="27" spans="1:35" ht="15" customHeight="1">
      <c r="A27" s="32">
        <v>15</v>
      </c>
      <c r="B27" s="88">
        <f t="shared" si="0"/>
        <v>29</v>
      </c>
      <c r="C27" s="82">
        <v>2</v>
      </c>
      <c r="D27" s="83">
        <v>2</v>
      </c>
      <c r="E27" s="82"/>
      <c r="F27" s="83"/>
      <c r="G27" s="82">
        <v>2</v>
      </c>
      <c r="H27" s="83">
        <v>2</v>
      </c>
      <c r="I27" s="82"/>
      <c r="J27" s="83">
        <v>1</v>
      </c>
      <c r="K27" s="77">
        <v>4</v>
      </c>
      <c r="L27" s="77">
        <v>6</v>
      </c>
      <c r="M27" s="78">
        <v>5</v>
      </c>
      <c r="N27" s="35">
        <v>5</v>
      </c>
      <c r="O27" s="35"/>
      <c r="P27" s="35">
        <v>29</v>
      </c>
      <c r="Q27" s="32">
        <v>15</v>
      </c>
      <c r="R27" s="35">
        <f t="shared" si="3"/>
        <v>7</v>
      </c>
      <c r="S27" s="55"/>
      <c r="T27" s="55"/>
      <c r="U27" s="55"/>
      <c r="V27" s="55"/>
      <c r="W27" s="55"/>
      <c r="X27" s="55">
        <v>3</v>
      </c>
      <c r="Y27" s="55">
        <v>4</v>
      </c>
      <c r="Z27" s="55"/>
      <c r="AA27" s="55"/>
      <c r="AB27" s="103"/>
      <c r="AC27" s="131">
        <f t="shared" si="1"/>
        <v>7</v>
      </c>
      <c r="AD27" s="105"/>
      <c r="AE27" s="105"/>
      <c r="AF27" s="105"/>
      <c r="AG27" s="105"/>
      <c r="AH27" s="131">
        <f t="shared" si="2"/>
        <v>0</v>
      </c>
      <c r="AI27" s="32">
        <v>15</v>
      </c>
    </row>
    <row r="28" spans="1:35" ht="15" customHeight="1">
      <c r="A28" s="32">
        <v>16</v>
      </c>
      <c r="B28" s="88">
        <f t="shared" si="0"/>
        <v>11</v>
      </c>
      <c r="C28" s="82">
        <v>4</v>
      </c>
      <c r="D28" s="83"/>
      <c r="E28" s="82"/>
      <c r="F28" s="83">
        <v>1</v>
      </c>
      <c r="G28" s="82">
        <v>1</v>
      </c>
      <c r="H28" s="83">
        <v>2</v>
      </c>
      <c r="I28" s="82"/>
      <c r="J28" s="83">
        <v>1</v>
      </c>
      <c r="K28" s="77"/>
      <c r="L28" s="77"/>
      <c r="M28" s="78"/>
      <c r="N28" s="35"/>
      <c r="O28" s="35">
        <v>2</v>
      </c>
      <c r="P28" s="35">
        <v>11</v>
      </c>
      <c r="Q28" s="32">
        <v>16</v>
      </c>
      <c r="R28" s="35">
        <f t="shared" si="3"/>
        <v>21</v>
      </c>
      <c r="S28" s="55"/>
      <c r="T28" s="55"/>
      <c r="U28" s="55"/>
      <c r="V28" s="55"/>
      <c r="W28" s="55"/>
      <c r="X28" s="55">
        <v>21</v>
      </c>
      <c r="Y28" s="55"/>
      <c r="Z28" s="55"/>
      <c r="AA28" s="55"/>
      <c r="AB28" s="103"/>
      <c r="AC28" s="131">
        <f t="shared" si="1"/>
        <v>21</v>
      </c>
      <c r="AD28" s="105"/>
      <c r="AE28" s="105"/>
      <c r="AF28" s="105"/>
      <c r="AG28" s="105"/>
      <c r="AH28" s="131">
        <f t="shared" si="2"/>
        <v>0</v>
      </c>
      <c r="AI28" s="32">
        <v>16</v>
      </c>
    </row>
    <row r="29" spans="1:35" ht="15" customHeight="1">
      <c r="A29" s="32">
        <v>17</v>
      </c>
      <c r="B29" s="88">
        <f t="shared" si="0"/>
        <v>32</v>
      </c>
      <c r="C29" s="82">
        <v>4</v>
      </c>
      <c r="D29" s="83">
        <v>1</v>
      </c>
      <c r="E29" s="82"/>
      <c r="F29" s="83">
        <v>4</v>
      </c>
      <c r="G29" s="82">
        <v>5</v>
      </c>
      <c r="H29" s="83"/>
      <c r="I29" s="82">
        <v>1</v>
      </c>
      <c r="J29" s="83">
        <v>3</v>
      </c>
      <c r="K29" s="77">
        <v>8</v>
      </c>
      <c r="L29" s="77"/>
      <c r="M29" s="78">
        <v>3</v>
      </c>
      <c r="N29" s="35">
        <v>3</v>
      </c>
      <c r="O29" s="35"/>
      <c r="P29" s="35">
        <v>32</v>
      </c>
      <c r="Q29" s="32">
        <v>17</v>
      </c>
      <c r="R29" s="35">
        <f t="shared" si="3"/>
        <v>3</v>
      </c>
      <c r="S29" s="55"/>
      <c r="T29" s="55"/>
      <c r="U29" s="55"/>
      <c r="V29" s="55"/>
      <c r="W29" s="55"/>
      <c r="X29" s="55">
        <v>3</v>
      </c>
      <c r="Y29" s="55"/>
      <c r="Z29" s="55"/>
      <c r="AA29" s="55"/>
      <c r="AB29" s="103"/>
      <c r="AC29" s="131">
        <f t="shared" si="1"/>
        <v>3</v>
      </c>
      <c r="AD29" s="105"/>
      <c r="AE29" s="105"/>
      <c r="AF29" s="105"/>
      <c r="AG29" s="105"/>
      <c r="AH29" s="131">
        <f t="shared" si="2"/>
        <v>0</v>
      </c>
      <c r="AI29" s="32">
        <v>17</v>
      </c>
    </row>
    <row r="30" spans="1:35" ht="15" customHeight="1">
      <c r="A30" s="32">
        <v>18</v>
      </c>
      <c r="B30" s="88">
        <f t="shared" si="0"/>
        <v>0</v>
      </c>
      <c r="C30" s="82"/>
      <c r="D30" s="83"/>
      <c r="E30" s="82"/>
      <c r="F30" s="83"/>
      <c r="G30" s="82"/>
      <c r="H30" s="83"/>
      <c r="I30" s="82"/>
      <c r="J30" s="83"/>
      <c r="K30" s="77"/>
      <c r="L30" s="77"/>
      <c r="M30" s="78"/>
      <c r="N30" s="35"/>
      <c r="O30" s="35"/>
      <c r="P30" s="35"/>
      <c r="Q30" s="32">
        <v>18</v>
      </c>
      <c r="R30" s="35">
        <f t="shared" si="3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103"/>
      <c r="AC30" s="131">
        <f t="shared" si="1"/>
        <v>0</v>
      </c>
      <c r="AD30" s="105"/>
      <c r="AE30" s="105"/>
      <c r="AF30" s="105"/>
      <c r="AG30" s="105"/>
      <c r="AH30" s="131">
        <f t="shared" si="2"/>
        <v>0</v>
      </c>
      <c r="AI30" s="32">
        <v>18</v>
      </c>
    </row>
    <row r="31" spans="1:35" ht="15" customHeight="1">
      <c r="A31" s="32">
        <v>19</v>
      </c>
      <c r="B31" s="88">
        <f t="shared" si="0"/>
        <v>0</v>
      </c>
      <c r="C31" s="82"/>
      <c r="D31" s="83"/>
      <c r="E31" s="82"/>
      <c r="F31" s="83"/>
      <c r="G31" s="82"/>
      <c r="H31" s="83"/>
      <c r="I31" s="82"/>
      <c r="J31" s="83"/>
      <c r="K31" s="77"/>
      <c r="L31" s="77"/>
      <c r="M31" s="78"/>
      <c r="N31" s="35"/>
      <c r="O31" s="35"/>
      <c r="P31" s="35"/>
      <c r="Q31" s="32">
        <v>19</v>
      </c>
      <c r="R31" s="35">
        <f t="shared" si="3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103"/>
      <c r="AC31" s="131">
        <f t="shared" si="1"/>
        <v>0</v>
      </c>
      <c r="AD31" s="111"/>
      <c r="AE31" s="111"/>
      <c r="AF31" s="111"/>
      <c r="AG31" s="111"/>
      <c r="AH31" s="131">
        <f t="shared" si="2"/>
        <v>0</v>
      </c>
      <c r="AI31" s="32">
        <v>19</v>
      </c>
    </row>
    <row r="32" spans="1:35" ht="15" customHeight="1">
      <c r="A32" s="32">
        <v>20</v>
      </c>
      <c r="B32" s="88">
        <f t="shared" si="0"/>
        <v>63</v>
      </c>
      <c r="C32" s="82">
        <v>10</v>
      </c>
      <c r="D32" s="83">
        <v>4</v>
      </c>
      <c r="E32" s="82"/>
      <c r="F32" s="83">
        <v>1</v>
      </c>
      <c r="G32" s="82">
        <v>3</v>
      </c>
      <c r="H32" s="83">
        <v>1</v>
      </c>
      <c r="I32" s="82"/>
      <c r="J32" s="83">
        <v>12</v>
      </c>
      <c r="K32" s="77">
        <v>27</v>
      </c>
      <c r="L32" s="77">
        <v>4</v>
      </c>
      <c r="M32" s="78"/>
      <c r="N32" s="35"/>
      <c r="O32" s="35">
        <v>1</v>
      </c>
      <c r="P32" s="35">
        <v>63</v>
      </c>
      <c r="Q32" s="32">
        <v>20</v>
      </c>
      <c r="R32" s="35">
        <f t="shared" si="3"/>
        <v>22</v>
      </c>
      <c r="S32" s="55"/>
      <c r="T32" s="55"/>
      <c r="U32" s="55"/>
      <c r="V32" s="55"/>
      <c r="W32" s="55"/>
      <c r="X32" s="55">
        <v>21</v>
      </c>
      <c r="Y32" s="55">
        <v>1</v>
      </c>
      <c r="Z32" s="55"/>
      <c r="AA32" s="55"/>
      <c r="AB32" s="103"/>
      <c r="AC32" s="131">
        <f t="shared" si="1"/>
        <v>22</v>
      </c>
      <c r="AD32" s="111"/>
      <c r="AE32" s="111"/>
      <c r="AF32" s="111"/>
      <c r="AG32" s="111"/>
      <c r="AH32" s="131">
        <f t="shared" si="2"/>
        <v>0</v>
      </c>
      <c r="AI32" s="32">
        <v>20</v>
      </c>
    </row>
    <row r="33" spans="1:35" ht="15" customHeight="1">
      <c r="A33" s="32">
        <v>21</v>
      </c>
      <c r="B33" s="88">
        <f t="shared" si="0"/>
        <v>51</v>
      </c>
      <c r="C33" s="82">
        <v>5</v>
      </c>
      <c r="D33" s="83"/>
      <c r="E33" s="82"/>
      <c r="F33" s="83">
        <v>6</v>
      </c>
      <c r="G33" s="82">
        <v>5</v>
      </c>
      <c r="H33" s="83"/>
      <c r="I33" s="82">
        <v>18</v>
      </c>
      <c r="J33" s="83">
        <v>2</v>
      </c>
      <c r="K33" s="77">
        <v>10</v>
      </c>
      <c r="L33" s="77"/>
      <c r="M33" s="78">
        <v>2</v>
      </c>
      <c r="N33" s="35">
        <v>3</v>
      </c>
      <c r="O33" s="35"/>
      <c r="P33" s="35">
        <v>51</v>
      </c>
      <c r="Q33" s="32">
        <v>21</v>
      </c>
      <c r="R33" s="35">
        <f t="shared" si="3"/>
        <v>18</v>
      </c>
      <c r="S33" s="55"/>
      <c r="T33" s="55"/>
      <c r="U33" s="55"/>
      <c r="V33" s="55"/>
      <c r="W33" s="55"/>
      <c r="X33" s="55">
        <v>12</v>
      </c>
      <c r="Y33" s="55">
        <v>6</v>
      </c>
      <c r="Z33" s="55"/>
      <c r="AA33" s="55"/>
      <c r="AB33" s="103"/>
      <c r="AC33" s="131">
        <f t="shared" si="1"/>
        <v>18</v>
      </c>
      <c r="AD33" s="105"/>
      <c r="AE33" s="105"/>
      <c r="AF33" s="105"/>
      <c r="AG33" s="105"/>
      <c r="AH33" s="131">
        <f t="shared" si="2"/>
        <v>0</v>
      </c>
      <c r="AI33" s="32">
        <v>21</v>
      </c>
    </row>
    <row r="34" spans="1:35" ht="15" customHeight="1">
      <c r="A34" s="32">
        <v>22</v>
      </c>
      <c r="B34" s="88">
        <f t="shared" si="0"/>
        <v>29</v>
      </c>
      <c r="C34" s="82">
        <v>2</v>
      </c>
      <c r="D34" s="83">
        <v>2</v>
      </c>
      <c r="E34" s="82"/>
      <c r="F34" s="83">
        <v>4</v>
      </c>
      <c r="G34" s="82">
        <v>13</v>
      </c>
      <c r="H34" s="83"/>
      <c r="I34" s="82"/>
      <c r="J34" s="83">
        <v>2</v>
      </c>
      <c r="K34" s="77"/>
      <c r="L34" s="77"/>
      <c r="M34" s="78">
        <v>3</v>
      </c>
      <c r="N34" s="35">
        <v>2</v>
      </c>
      <c r="O34" s="35">
        <v>1</v>
      </c>
      <c r="P34" s="35">
        <v>29</v>
      </c>
      <c r="Q34" s="32">
        <v>22</v>
      </c>
      <c r="R34" s="35">
        <f t="shared" si="3"/>
        <v>102</v>
      </c>
      <c r="S34" s="55"/>
      <c r="T34" s="55"/>
      <c r="U34" s="55"/>
      <c r="V34" s="55"/>
      <c r="W34" s="55"/>
      <c r="X34" s="55">
        <v>15</v>
      </c>
      <c r="Y34" s="55">
        <v>87</v>
      </c>
      <c r="Z34" s="55"/>
      <c r="AA34" s="55"/>
      <c r="AB34" s="103"/>
      <c r="AC34" s="131">
        <f t="shared" si="1"/>
        <v>102</v>
      </c>
      <c r="AD34" s="105"/>
      <c r="AE34" s="105"/>
      <c r="AF34" s="105"/>
      <c r="AG34" s="105"/>
      <c r="AH34" s="131">
        <f t="shared" si="2"/>
        <v>0</v>
      </c>
      <c r="AI34" s="32">
        <v>22</v>
      </c>
    </row>
    <row r="35" spans="1:35" ht="15" customHeight="1">
      <c r="A35" s="32">
        <v>23</v>
      </c>
      <c r="B35" s="88">
        <f t="shared" si="0"/>
        <v>65</v>
      </c>
      <c r="C35" s="82">
        <v>12</v>
      </c>
      <c r="D35" s="83">
        <v>5</v>
      </c>
      <c r="E35" s="82">
        <v>3</v>
      </c>
      <c r="F35" s="83">
        <v>3</v>
      </c>
      <c r="G35" s="82">
        <v>8</v>
      </c>
      <c r="H35" s="83"/>
      <c r="I35" s="82">
        <v>8</v>
      </c>
      <c r="J35" s="83"/>
      <c r="K35" s="77">
        <v>2</v>
      </c>
      <c r="L35" s="77">
        <v>6</v>
      </c>
      <c r="M35" s="78">
        <v>14</v>
      </c>
      <c r="N35" s="35">
        <v>3</v>
      </c>
      <c r="O35" s="35">
        <v>1</v>
      </c>
      <c r="P35" s="35">
        <v>65</v>
      </c>
      <c r="Q35" s="32">
        <v>23</v>
      </c>
      <c r="R35" s="35">
        <f t="shared" si="3"/>
        <v>9</v>
      </c>
      <c r="S35" s="55"/>
      <c r="T35" s="55"/>
      <c r="U35" s="55"/>
      <c r="V35" s="55"/>
      <c r="W35" s="55">
        <v>1</v>
      </c>
      <c r="X35" s="55">
        <v>4</v>
      </c>
      <c r="Y35" s="55">
        <v>2</v>
      </c>
      <c r="Z35" s="55"/>
      <c r="AA35" s="55">
        <v>2</v>
      </c>
      <c r="AB35" s="103">
        <v>1</v>
      </c>
      <c r="AC35" s="131">
        <f t="shared" si="1"/>
        <v>10</v>
      </c>
      <c r="AD35" s="105"/>
      <c r="AE35" s="105"/>
      <c r="AF35" s="105"/>
      <c r="AG35" s="105"/>
      <c r="AH35" s="131">
        <f t="shared" si="2"/>
        <v>0</v>
      </c>
      <c r="AI35" s="32">
        <v>23</v>
      </c>
    </row>
    <row r="36" spans="1:35" ht="15" customHeight="1">
      <c r="A36" s="32">
        <v>24</v>
      </c>
      <c r="B36" s="88">
        <f t="shared" si="0"/>
        <v>37</v>
      </c>
      <c r="C36" s="82">
        <v>8</v>
      </c>
      <c r="D36" s="83">
        <v>3</v>
      </c>
      <c r="E36" s="82">
        <v>1</v>
      </c>
      <c r="F36" s="83">
        <v>2</v>
      </c>
      <c r="G36" s="82"/>
      <c r="H36" s="83">
        <v>12</v>
      </c>
      <c r="I36" s="82">
        <v>1</v>
      </c>
      <c r="J36" s="83"/>
      <c r="K36" s="77"/>
      <c r="L36" s="77">
        <v>3</v>
      </c>
      <c r="M36" s="78">
        <v>6</v>
      </c>
      <c r="N36" s="35">
        <v>1</v>
      </c>
      <c r="O36" s="35"/>
      <c r="P36" s="35">
        <v>37</v>
      </c>
      <c r="Q36" s="32">
        <v>24</v>
      </c>
      <c r="R36" s="35">
        <f t="shared" si="3"/>
        <v>17</v>
      </c>
      <c r="S36" s="55"/>
      <c r="T36" s="55"/>
      <c r="U36" s="55"/>
      <c r="V36" s="55"/>
      <c r="W36" s="55"/>
      <c r="X36" s="55">
        <v>16</v>
      </c>
      <c r="Y36" s="55">
        <v>1</v>
      </c>
      <c r="Z36" s="55"/>
      <c r="AA36" s="55"/>
      <c r="AB36" s="103"/>
      <c r="AC36" s="131">
        <f t="shared" si="1"/>
        <v>17</v>
      </c>
      <c r="AD36" s="105"/>
      <c r="AE36" s="105"/>
      <c r="AF36" s="105"/>
      <c r="AG36" s="105"/>
      <c r="AH36" s="131">
        <f t="shared" si="2"/>
        <v>0</v>
      </c>
      <c r="AI36" s="32">
        <v>24</v>
      </c>
    </row>
    <row r="37" spans="1:35" ht="15" customHeight="1">
      <c r="A37" s="32">
        <v>25</v>
      </c>
      <c r="B37" s="88">
        <f t="shared" si="0"/>
        <v>0</v>
      </c>
      <c r="C37" s="82"/>
      <c r="D37" s="83"/>
      <c r="E37" s="82"/>
      <c r="F37" s="83"/>
      <c r="G37" s="82"/>
      <c r="H37" s="83"/>
      <c r="I37" s="82"/>
      <c r="J37" s="83"/>
      <c r="K37" s="77"/>
      <c r="L37" s="77"/>
      <c r="M37" s="78"/>
      <c r="N37" s="35"/>
      <c r="O37" s="35"/>
      <c r="P37" s="35"/>
      <c r="Q37" s="32">
        <v>25</v>
      </c>
      <c r="R37" s="35">
        <f t="shared" si="3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103"/>
      <c r="AC37" s="131">
        <f t="shared" si="1"/>
        <v>0</v>
      </c>
      <c r="AD37" s="105"/>
      <c r="AE37" s="105"/>
      <c r="AF37" s="105"/>
      <c r="AG37" s="105"/>
      <c r="AH37" s="131">
        <f t="shared" si="2"/>
        <v>0</v>
      </c>
      <c r="AI37" s="32">
        <v>25</v>
      </c>
    </row>
    <row r="38" spans="1:35" ht="15" customHeight="1">
      <c r="A38" s="32">
        <v>26</v>
      </c>
      <c r="B38" s="88">
        <f t="shared" si="0"/>
        <v>0</v>
      </c>
      <c r="C38" s="82"/>
      <c r="D38" s="83"/>
      <c r="E38" s="82"/>
      <c r="F38" s="83"/>
      <c r="G38" s="82"/>
      <c r="H38" s="83"/>
      <c r="I38" s="82"/>
      <c r="J38" s="83"/>
      <c r="K38" s="77"/>
      <c r="L38" s="77"/>
      <c r="M38" s="78"/>
      <c r="N38" s="35"/>
      <c r="O38" s="35"/>
      <c r="P38" s="35"/>
      <c r="Q38" s="32">
        <v>26</v>
      </c>
      <c r="R38" s="35">
        <f t="shared" si="3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103"/>
      <c r="AC38" s="131">
        <f t="shared" si="1"/>
        <v>0</v>
      </c>
      <c r="AD38" s="111"/>
      <c r="AE38" s="111"/>
      <c r="AF38" s="111"/>
      <c r="AG38" s="111"/>
      <c r="AH38" s="131">
        <f t="shared" si="2"/>
        <v>0</v>
      </c>
      <c r="AI38" s="32">
        <v>26</v>
      </c>
    </row>
    <row r="39" spans="1:35" ht="15" customHeight="1">
      <c r="A39" s="32">
        <v>27</v>
      </c>
      <c r="B39" s="88">
        <f t="shared" si="0"/>
        <v>62</v>
      </c>
      <c r="C39" s="82">
        <v>15</v>
      </c>
      <c r="D39" s="83"/>
      <c r="E39" s="82">
        <v>3</v>
      </c>
      <c r="F39" s="83">
        <v>7</v>
      </c>
      <c r="G39" s="82">
        <v>7</v>
      </c>
      <c r="H39" s="83">
        <v>4</v>
      </c>
      <c r="I39" s="82"/>
      <c r="J39" s="83">
        <v>7</v>
      </c>
      <c r="K39" s="77">
        <v>7</v>
      </c>
      <c r="L39" s="77">
        <v>5</v>
      </c>
      <c r="M39" s="78"/>
      <c r="N39" s="35"/>
      <c r="O39" s="35">
        <v>7</v>
      </c>
      <c r="P39" s="35">
        <v>62</v>
      </c>
      <c r="Q39" s="32">
        <v>27</v>
      </c>
      <c r="R39" s="35">
        <f t="shared" si="3"/>
        <v>22</v>
      </c>
      <c r="S39" s="55"/>
      <c r="T39" s="55"/>
      <c r="U39" s="55"/>
      <c r="V39" s="55"/>
      <c r="W39" s="55">
        <v>1</v>
      </c>
      <c r="X39" s="55">
        <v>21</v>
      </c>
      <c r="Y39" s="55"/>
      <c r="Z39" s="55"/>
      <c r="AA39" s="55"/>
      <c r="AB39" s="103">
        <v>31</v>
      </c>
      <c r="AC39" s="131">
        <f t="shared" si="1"/>
        <v>53</v>
      </c>
      <c r="AD39" s="111"/>
      <c r="AE39" s="111"/>
      <c r="AF39" s="111"/>
      <c r="AG39" s="111"/>
      <c r="AH39" s="131">
        <f t="shared" si="2"/>
        <v>0</v>
      </c>
      <c r="AI39" s="32">
        <v>27</v>
      </c>
    </row>
    <row r="40" spans="1:35" ht="15" customHeight="1">
      <c r="A40" s="32">
        <v>28</v>
      </c>
      <c r="B40" s="88">
        <f t="shared" si="0"/>
        <v>52</v>
      </c>
      <c r="C40" s="82">
        <v>13</v>
      </c>
      <c r="D40" s="83"/>
      <c r="E40" s="82">
        <v>1</v>
      </c>
      <c r="F40" s="83">
        <v>14</v>
      </c>
      <c r="G40" s="82">
        <v>2</v>
      </c>
      <c r="H40" s="83"/>
      <c r="I40" s="82"/>
      <c r="J40" s="83"/>
      <c r="K40" s="77">
        <v>2</v>
      </c>
      <c r="L40" s="77">
        <v>11</v>
      </c>
      <c r="M40" s="78">
        <v>7</v>
      </c>
      <c r="N40" s="35">
        <v>2</v>
      </c>
      <c r="O40" s="35"/>
      <c r="P40" s="35">
        <v>52</v>
      </c>
      <c r="Q40" s="32">
        <v>28</v>
      </c>
      <c r="R40" s="35">
        <f t="shared" si="3"/>
        <v>23</v>
      </c>
      <c r="S40" s="55"/>
      <c r="T40" s="55"/>
      <c r="U40" s="55"/>
      <c r="V40" s="55"/>
      <c r="W40" s="55"/>
      <c r="X40" s="55">
        <v>22</v>
      </c>
      <c r="Y40" s="55">
        <v>1</v>
      </c>
      <c r="Z40" s="55"/>
      <c r="AA40" s="55"/>
      <c r="AB40" s="103"/>
      <c r="AC40" s="131">
        <f t="shared" si="1"/>
        <v>23</v>
      </c>
      <c r="AD40" s="105"/>
      <c r="AE40" s="105"/>
      <c r="AF40" s="105"/>
      <c r="AG40" s="105"/>
      <c r="AH40" s="131">
        <f t="shared" si="2"/>
        <v>0</v>
      </c>
      <c r="AI40" s="32">
        <v>28</v>
      </c>
    </row>
    <row r="41" spans="1:35" ht="15" customHeight="1">
      <c r="A41" s="32">
        <v>29</v>
      </c>
      <c r="B41" s="88">
        <f t="shared" si="0"/>
        <v>89</v>
      </c>
      <c r="C41" s="82">
        <v>11</v>
      </c>
      <c r="D41" s="83">
        <v>29</v>
      </c>
      <c r="E41" s="82"/>
      <c r="F41" s="83">
        <v>8</v>
      </c>
      <c r="G41" s="82">
        <v>2</v>
      </c>
      <c r="H41" s="83">
        <v>6</v>
      </c>
      <c r="I41" s="82">
        <v>11</v>
      </c>
      <c r="J41" s="83"/>
      <c r="K41" s="77">
        <v>9</v>
      </c>
      <c r="L41" s="77">
        <v>7</v>
      </c>
      <c r="M41" s="78">
        <v>3</v>
      </c>
      <c r="N41" s="35">
        <v>3</v>
      </c>
      <c r="O41" s="35"/>
      <c r="P41" s="35">
        <v>89</v>
      </c>
      <c r="Q41" s="32">
        <v>29</v>
      </c>
      <c r="R41" s="35">
        <f t="shared" si="3"/>
        <v>19</v>
      </c>
      <c r="S41" s="55"/>
      <c r="T41" s="55"/>
      <c r="U41" s="55"/>
      <c r="V41" s="55"/>
      <c r="W41" s="55"/>
      <c r="X41" s="55">
        <v>10</v>
      </c>
      <c r="Y41" s="55">
        <v>5</v>
      </c>
      <c r="Z41" s="55"/>
      <c r="AA41" s="55">
        <v>4</v>
      </c>
      <c r="AB41" s="103"/>
      <c r="AC41" s="131">
        <f t="shared" si="1"/>
        <v>19</v>
      </c>
      <c r="AD41" s="105"/>
      <c r="AE41" s="105"/>
      <c r="AF41" s="105"/>
      <c r="AG41" s="105"/>
      <c r="AH41" s="131">
        <f t="shared" si="2"/>
        <v>0</v>
      </c>
      <c r="AI41" s="32">
        <v>29</v>
      </c>
    </row>
    <row r="42" spans="1:35" ht="15" customHeight="1">
      <c r="A42" s="32">
        <v>30</v>
      </c>
      <c r="B42" s="88">
        <f t="shared" si="0"/>
        <v>66</v>
      </c>
      <c r="C42" s="82">
        <v>28</v>
      </c>
      <c r="D42" s="83">
        <v>9</v>
      </c>
      <c r="E42" s="82">
        <v>9</v>
      </c>
      <c r="F42" s="83"/>
      <c r="G42" s="82"/>
      <c r="H42" s="83">
        <v>6</v>
      </c>
      <c r="I42" s="82"/>
      <c r="J42" s="83">
        <v>10</v>
      </c>
      <c r="K42" s="77"/>
      <c r="L42" s="77"/>
      <c r="M42" s="78"/>
      <c r="N42" s="35">
        <v>4</v>
      </c>
      <c r="O42" s="35"/>
      <c r="P42" s="35">
        <v>66</v>
      </c>
      <c r="Q42" s="32">
        <v>30</v>
      </c>
      <c r="R42" s="35">
        <f t="shared" si="3"/>
        <v>5</v>
      </c>
      <c r="S42" s="55"/>
      <c r="T42" s="55"/>
      <c r="U42" s="55"/>
      <c r="V42" s="55"/>
      <c r="W42" s="55"/>
      <c r="X42" s="55">
        <v>5</v>
      </c>
      <c r="Y42" s="55"/>
      <c r="Z42" s="55"/>
      <c r="AA42" s="55"/>
      <c r="AB42" s="103"/>
      <c r="AC42" s="131">
        <f t="shared" si="1"/>
        <v>5</v>
      </c>
      <c r="AD42" s="105"/>
      <c r="AE42" s="105"/>
      <c r="AF42" s="105"/>
      <c r="AG42" s="105"/>
      <c r="AH42" s="131">
        <f t="shared" si="2"/>
        <v>0</v>
      </c>
      <c r="AI42" s="32">
        <v>30</v>
      </c>
    </row>
    <row r="43" spans="1:35" ht="52.5">
      <c r="A43" s="87" t="s">
        <v>69</v>
      </c>
      <c r="B43" s="63">
        <f>B13+B14+B15+B16+B17+B18+B19+B20+B21+B22+B23+B24+B25+B26+B27+B28+B29+B30+B31+B32+B33+B34+B35+B36+B37+B38+B39+B40+B41+B42</f>
        <v>861</v>
      </c>
      <c r="C43" s="79">
        <f>C13+C14+C15+C16+C17+C18+C19+C20+C21+C22+C23+C24+C25+C26+C27+C28+C29+C30+C31+C32+C33+C34+C35+C36+C37+C38+C39+C40+C41+C42</f>
        <v>149</v>
      </c>
      <c r="D43" s="79">
        <f>D42+D41+D40+D39+D38+D37+D36+D35+D34+D33+D32+D31+D30+D29+D28+D27+D26+D25+D24+D23+D22+D21+D20+D19+D18+D17+D16+D15+D14+D13</f>
        <v>74</v>
      </c>
      <c r="E43" s="79">
        <f>E42+E40+E39+E36+E35+E25+E21+E18</f>
        <v>27</v>
      </c>
      <c r="F43" s="79">
        <f>F13+F14+F15+F16+F17+F18+F19+F20+F21+F22+F23+F24+F25+F26+F27+F28+F29+F30+F31+F32+F33+F34+F35+F36+F37+F38+F39+F40+F41+F42</f>
        <v>61</v>
      </c>
      <c r="G43" s="79">
        <f>G13+G14+G15+G16+G17+G18+G19+G20+G21+G22+G23+G24+G25+G26+G27+G28+G29+G30+G31+G32+G33+G34+G35+G36+G37+G38+G39+G40+G41+G42</f>
        <v>86</v>
      </c>
      <c r="H43" s="79">
        <f>H42+H41+H40+H39+H38+H37+H36+H35+H34+H33+H32+H31+H30+H29+H28+H27+H26+H25+H24+H23+H22+H21+H20+H19+H18+H17+H16+H15+H14+H13</f>
        <v>46</v>
      </c>
      <c r="I43" s="79">
        <f>I13+I14+I15+I16+I17+I18+I19+I20+I21+I22+I23+I24+I25+I26+I27+I28+I29+I30+I31+I32+I33+I34+I35+I36+I37+I38+I39+I40+I41+I42</f>
        <v>42</v>
      </c>
      <c r="J43" s="79">
        <f>J13+J14+J15+J16+J17+J18+J19+J20+J21+J22+J23+J24+J25+J26+J27+J28+J29+J30+J31+J32+J33+J34+J35+J36+J37+J38+J39+J40+J41+J42</f>
        <v>65</v>
      </c>
      <c r="K43" s="79">
        <f>K13+K14+K15+K16+K17+K18+K19+K20+K21+K22+K23+K24+K25+K26+K27+K28+K29+K30+K31+K32+K33+K34+K35+K36+K37+K38+K39+K40+K41+K42</f>
        <v>84</v>
      </c>
      <c r="L43" s="79">
        <f>L42+L41+L40+L39+L38+L37+L36+L35+L34+L33+L32+L31+L30+L29+L28+L27+L26+L25+L24+L23+L22+L21+L20+L19+L18+L17+L16+L15+L14+L13</f>
        <v>110</v>
      </c>
      <c r="M43" s="79">
        <f>M13+M14+M15+M16+M17+M18+M19+M20+M21+M22+M23+M24+M25+M26+M27+M28+M29+M30+M31+M32+M33+M34+M35+M36+M37+M38+M39+M40+M41+M42</f>
        <v>59</v>
      </c>
      <c r="N43" s="79">
        <f>N13+N14+N15+N16+N17+N18+N19+N20+N21+N22+N23+N24+N25+N26+N27+N28+N29+N30+N31+N32+N33+N34+N35+N36+N37+N38+N39+N40+N41+N42</f>
        <v>45</v>
      </c>
      <c r="O43" s="79">
        <f>O13+O14+O15+O16+O17+O18+O19+O20+O21+O22+O23+O24+O25+O26+O27+O28+O29+O30+O31+O32+O33+O34+O35+O36+O37+O38+O39+O40+O41+O42</f>
        <v>13</v>
      </c>
      <c r="P43" s="79">
        <f>P13+P14+P15+P16+P17+P18+P19+P20+P21+P22+P23+P24+P25+P26+P27+P28+P29+P30+P31+P32+P33+P34+P35+P36+P37+P38+P39+P40+P41+P42</f>
        <v>861</v>
      </c>
      <c r="Q43" s="35"/>
      <c r="R43" s="46">
        <f>R42+R41+R40+R39+R38+R37+R36+R35+R34+R33+R32+R31+R30+R29+R28+R27+R26+R25+R24+R23+R22+R21+R20+R19+R18+R17+R16+R15+R14+R13</f>
        <v>406</v>
      </c>
      <c r="S43" s="49">
        <f aca="true" t="shared" si="4" ref="S43:AB43">SUM(S13:S42)</f>
        <v>0</v>
      </c>
      <c r="T43" s="49">
        <f t="shared" si="4"/>
        <v>0</v>
      </c>
      <c r="U43" s="49">
        <f t="shared" si="4"/>
        <v>0</v>
      </c>
      <c r="V43" s="49">
        <f t="shared" si="4"/>
        <v>0</v>
      </c>
      <c r="W43" s="49">
        <f t="shared" si="4"/>
        <v>44</v>
      </c>
      <c r="X43" s="49">
        <f t="shared" si="4"/>
        <v>232</v>
      </c>
      <c r="Y43" s="49">
        <f t="shared" si="4"/>
        <v>119</v>
      </c>
      <c r="Z43" s="49">
        <f t="shared" si="4"/>
        <v>0</v>
      </c>
      <c r="AA43" s="49">
        <f t="shared" si="4"/>
        <v>11</v>
      </c>
      <c r="AB43" s="104">
        <f t="shared" si="4"/>
        <v>36</v>
      </c>
      <c r="AC43" s="133">
        <f>SUM(S43:AB43)</f>
        <v>442</v>
      </c>
      <c r="AD43" s="105">
        <f>SUM(AD13:AD42)</f>
        <v>6</v>
      </c>
      <c r="AE43" s="105">
        <f>SUM(AE13:AE42)</f>
        <v>0</v>
      </c>
      <c r="AF43" s="105">
        <f>SUM(AF13:AF42)</f>
        <v>0</v>
      </c>
      <c r="AG43" s="105">
        <f>SUM(AG13:AG42)</f>
        <v>0</v>
      </c>
      <c r="AH43" s="131">
        <f>SUM(AH13:AH42)</f>
        <v>6</v>
      </c>
      <c r="AI43" s="105"/>
    </row>
    <row r="44" spans="1:35" ht="15" customHeight="1">
      <c r="A44" s="18"/>
      <c r="B44" s="62"/>
      <c r="C44" s="248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40"/>
      <c r="Q44" s="19"/>
      <c r="R44" s="36">
        <f>SUM(R13:R42)</f>
        <v>406</v>
      </c>
      <c r="S44" s="231" t="s">
        <v>41</v>
      </c>
      <c r="T44" s="232"/>
      <c r="U44" s="232"/>
      <c r="V44" s="232"/>
      <c r="W44" s="232"/>
      <c r="X44" s="232"/>
      <c r="Y44" s="232"/>
      <c r="Z44" s="232"/>
      <c r="AA44" s="232"/>
      <c r="AB44" s="109"/>
      <c r="AC44" s="131"/>
      <c r="AD44" s="105"/>
      <c r="AE44" s="105"/>
      <c r="AF44" s="105"/>
      <c r="AG44" s="105"/>
      <c r="AH44" s="131"/>
      <c r="AI44" s="105"/>
    </row>
    <row r="45" spans="1:35" ht="15">
      <c r="A45" s="17"/>
      <c r="B45" s="62"/>
      <c r="C45" s="216"/>
      <c r="D45" s="217"/>
      <c r="E45" s="216"/>
      <c r="F45" s="217"/>
      <c r="G45" s="218"/>
      <c r="H45" s="219"/>
      <c r="I45" s="218"/>
      <c r="J45" s="219"/>
      <c r="K45" s="92"/>
      <c r="L45" s="218"/>
      <c r="M45" s="219"/>
      <c r="N45" s="21"/>
      <c r="O45" s="26"/>
      <c r="P45" s="26"/>
      <c r="Q45" s="26"/>
      <c r="R45" s="17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31"/>
      <c r="AD45" s="105"/>
      <c r="AE45" s="105"/>
      <c r="AF45" s="105"/>
      <c r="AG45" s="105"/>
      <c r="AH45" s="131"/>
      <c r="AI45" s="105"/>
    </row>
    <row r="46" spans="1:34" ht="54.75" customHeight="1">
      <c r="A46" s="91" t="s">
        <v>68</v>
      </c>
      <c r="B46" s="44">
        <f>B43+B12</f>
        <v>3644</v>
      </c>
      <c r="C46" s="29">
        <f aca="true" t="shared" si="5" ref="C46:L46">C43+C12</f>
        <v>624</v>
      </c>
      <c r="D46" s="29">
        <f t="shared" si="5"/>
        <v>190</v>
      </c>
      <c r="E46" s="29">
        <f>E43+E12</f>
        <v>154</v>
      </c>
      <c r="F46" s="29">
        <f t="shared" si="5"/>
        <v>299</v>
      </c>
      <c r="G46" s="29">
        <f t="shared" si="5"/>
        <v>595</v>
      </c>
      <c r="H46" s="29">
        <f t="shared" si="5"/>
        <v>218</v>
      </c>
      <c r="I46" s="29">
        <f t="shared" si="5"/>
        <v>68</v>
      </c>
      <c r="J46" s="29">
        <f t="shared" si="5"/>
        <v>194</v>
      </c>
      <c r="K46" s="29">
        <f t="shared" si="5"/>
        <v>291</v>
      </c>
      <c r="L46" s="29">
        <f t="shared" si="5"/>
        <v>358</v>
      </c>
      <c r="M46" s="29">
        <f>M43+M12</f>
        <v>298</v>
      </c>
      <c r="N46" s="29">
        <f>N43+N12</f>
        <v>172</v>
      </c>
      <c r="O46" s="29">
        <f>O43+O12</f>
        <v>183</v>
      </c>
      <c r="P46" s="44">
        <f>P43+P12</f>
        <v>3644</v>
      </c>
      <c r="Q46" s="44"/>
      <c r="R46" s="111"/>
      <c r="S46" s="107">
        <f>S12+S43</f>
        <v>0</v>
      </c>
      <c r="T46" s="107">
        <f>T12+T43</f>
        <v>0</v>
      </c>
      <c r="U46" s="107">
        <f aca="true" t="shared" si="6" ref="U46:AB46">U43+U12</f>
        <v>0</v>
      </c>
      <c r="V46" s="107">
        <f t="shared" si="6"/>
        <v>0</v>
      </c>
      <c r="W46" s="107">
        <f t="shared" si="6"/>
        <v>51</v>
      </c>
      <c r="X46" s="107">
        <f t="shared" si="6"/>
        <v>692</v>
      </c>
      <c r="Y46" s="107">
        <f t="shared" si="6"/>
        <v>263</v>
      </c>
      <c r="Z46" s="107">
        <f t="shared" si="6"/>
        <v>30</v>
      </c>
      <c r="AA46" s="107">
        <f t="shared" si="6"/>
        <v>115</v>
      </c>
      <c r="AB46" s="107">
        <f t="shared" si="6"/>
        <v>6405</v>
      </c>
      <c r="AC46" s="134"/>
      <c r="AD46" s="108">
        <f>AD12+AD43</f>
        <v>10</v>
      </c>
      <c r="AE46" s="108">
        <f>AE12+AE43</f>
        <v>2</v>
      </c>
      <c r="AF46" s="108">
        <f>AF12+AF43</f>
        <v>0</v>
      </c>
      <c r="AG46" s="108">
        <f>AG12+AG43</f>
        <v>0</v>
      </c>
      <c r="AH46" s="139">
        <f>AH12+AH43</f>
        <v>12</v>
      </c>
    </row>
    <row r="47" spans="1:34" ht="20.25">
      <c r="A47" s="15"/>
      <c r="B47" s="41"/>
      <c r="C47" s="230" t="s">
        <v>5</v>
      </c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112"/>
      <c r="Q47" s="113"/>
      <c r="R47" s="114">
        <f>R44+R12</f>
        <v>1151</v>
      </c>
      <c r="S47" s="231" t="s">
        <v>5</v>
      </c>
      <c r="T47" s="231"/>
      <c r="U47" s="231"/>
      <c r="V47" s="231"/>
      <c r="W47" s="231"/>
      <c r="X47" s="231"/>
      <c r="Y47" s="231"/>
      <c r="Z47" s="231"/>
      <c r="AA47" s="231"/>
      <c r="AB47" s="25"/>
      <c r="AC47" s="105">
        <f>AC43+AC12</f>
        <v>7556</v>
      </c>
      <c r="AD47" s="105"/>
      <c r="AE47" s="105"/>
      <c r="AF47" s="105"/>
      <c r="AG47" s="105"/>
      <c r="AH47" s="105"/>
    </row>
  </sheetData>
  <sheetProtection/>
  <mergeCells count="48">
    <mergeCell ref="AI5:AI10"/>
    <mergeCell ref="A4:P4"/>
    <mergeCell ref="Q4:AB4"/>
    <mergeCell ref="C11:O11"/>
    <mergeCell ref="R5:R10"/>
    <mergeCell ref="A5:A10"/>
    <mergeCell ref="B5:B10"/>
    <mergeCell ref="C5:O7"/>
    <mergeCell ref="P5:P10"/>
    <mergeCell ref="S11:AA11"/>
    <mergeCell ref="O8:O10"/>
    <mergeCell ref="A2:P2"/>
    <mergeCell ref="R2:AB2"/>
    <mergeCell ref="Q5:Q10"/>
    <mergeCell ref="S5:AB5"/>
    <mergeCell ref="S6:S10"/>
    <mergeCell ref="T6:T10"/>
    <mergeCell ref="U6:U10"/>
    <mergeCell ref="V6:V10"/>
    <mergeCell ref="W6:W10"/>
    <mergeCell ref="L45:M45"/>
    <mergeCell ref="C47:O47"/>
    <mergeCell ref="S47:AA47"/>
    <mergeCell ref="L10:M10"/>
    <mergeCell ref="C44:O44"/>
    <mergeCell ref="S44:AA44"/>
    <mergeCell ref="Z6:Z10"/>
    <mergeCell ref="AA6:AA10"/>
    <mergeCell ref="C8:M9"/>
    <mergeCell ref="N8:N10"/>
    <mergeCell ref="C10:D10"/>
    <mergeCell ref="C45:D45"/>
    <mergeCell ref="E45:F45"/>
    <mergeCell ref="G45:H45"/>
    <mergeCell ref="I45:J45"/>
    <mergeCell ref="G10:H10"/>
    <mergeCell ref="I10:J10"/>
    <mergeCell ref="E10:F10"/>
    <mergeCell ref="AB6:AB10"/>
    <mergeCell ref="X6:X10"/>
    <mergeCell ref="AD5:AH5"/>
    <mergeCell ref="AC6:AC10"/>
    <mergeCell ref="AD6:AD10"/>
    <mergeCell ref="AE6:AE10"/>
    <mergeCell ref="AF6:AF10"/>
    <mergeCell ref="AG6:AG10"/>
    <mergeCell ref="AH6:AH10"/>
    <mergeCell ref="Y6:Y10"/>
  </mergeCells>
  <printOptions/>
  <pageMargins left="0.75" right="0.75" top="1" bottom="1" header="0.5" footer="0.5"/>
  <pageSetup horizontalDpi="200" verticalDpi="200" orientation="portrait" paperSize="9" scale="79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I48"/>
  <sheetViews>
    <sheetView zoomScale="69" zoomScaleNormal="69" zoomScaleSheetLayoutView="68" zoomScalePageLayoutView="0" workbookViewId="0" topLeftCell="J13">
      <selection activeCell="AD44" sqref="AD44"/>
    </sheetView>
  </sheetViews>
  <sheetFormatPr defaultColWidth="9.00390625" defaultRowHeight="12.75"/>
  <cols>
    <col min="1" max="2" width="8.625" style="0" customWidth="1"/>
    <col min="3" max="10" width="4.625" style="0" customWidth="1"/>
    <col min="11" max="11" width="8.625" style="0" customWidth="1"/>
    <col min="12" max="13" width="4.625" style="0" customWidth="1"/>
    <col min="14" max="28" width="8.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16"/>
      <c r="R2" s="209" t="s">
        <v>29</v>
      </c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09" t="s">
        <v>92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24" t="s">
        <v>92</v>
      </c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1:35" ht="15" customHeight="1">
      <c r="A5" s="210" t="s">
        <v>4</v>
      </c>
      <c r="B5" s="213" t="s">
        <v>42</v>
      </c>
      <c r="C5" s="210" t="s">
        <v>1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20" t="s">
        <v>49</v>
      </c>
      <c r="Q5" s="210" t="s">
        <v>4</v>
      </c>
      <c r="R5" s="234" t="s">
        <v>65</v>
      </c>
      <c r="S5" s="227" t="s">
        <v>43</v>
      </c>
      <c r="T5" s="227"/>
      <c r="U5" s="227"/>
      <c r="V5" s="227"/>
      <c r="W5" s="227"/>
      <c r="X5" s="227"/>
      <c r="Y5" s="227"/>
      <c r="Z5" s="227"/>
      <c r="AA5" s="227"/>
      <c r="AB5" s="227"/>
      <c r="AC5" s="105"/>
      <c r="AD5" s="241" t="s">
        <v>62</v>
      </c>
      <c r="AE5" s="241"/>
      <c r="AF5" s="241"/>
      <c r="AG5" s="241"/>
      <c r="AH5" s="241"/>
      <c r="AI5" s="210" t="s">
        <v>4</v>
      </c>
    </row>
    <row r="6" spans="1:35" ht="15" customHeight="1">
      <c r="A6" s="210"/>
      <c r="B6" s="214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21"/>
      <c r="Q6" s="210"/>
      <c r="R6" s="234"/>
      <c r="S6" s="225" t="s">
        <v>39</v>
      </c>
      <c r="T6" s="229" t="s">
        <v>40</v>
      </c>
      <c r="U6" s="243" t="s">
        <v>50</v>
      </c>
      <c r="V6" s="225" t="s">
        <v>30</v>
      </c>
      <c r="W6" s="226" t="s">
        <v>51</v>
      </c>
      <c r="X6" s="226" t="s">
        <v>52</v>
      </c>
      <c r="Y6" s="226" t="s">
        <v>54</v>
      </c>
      <c r="Z6" s="225" t="s">
        <v>53</v>
      </c>
      <c r="AA6" s="225" t="s">
        <v>80</v>
      </c>
      <c r="AB6" s="225" t="s">
        <v>31</v>
      </c>
      <c r="AC6" s="242" t="s">
        <v>56</v>
      </c>
      <c r="AD6" s="228" t="s">
        <v>57</v>
      </c>
      <c r="AE6" s="228" t="s">
        <v>58</v>
      </c>
      <c r="AF6" s="228" t="s">
        <v>59</v>
      </c>
      <c r="AG6" s="228" t="s">
        <v>60</v>
      </c>
      <c r="AH6" s="228" t="s">
        <v>61</v>
      </c>
      <c r="AI6" s="210"/>
    </row>
    <row r="7" spans="1:35" ht="15" customHeight="1">
      <c r="A7" s="210"/>
      <c r="B7" s="214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21"/>
      <c r="Q7" s="210"/>
      <c r="R7" s="234"/>
      <c r="S7" s="225"/>
      <c r="T7" s="229"/>
      <c r="U7" s="243"/>
      <c r="V7" s="225"/>
      <c r="W7" s="226"/>
      <c r="X7" s="226"/>
      <c r="Y7" s="226"/>
      <c r="Z7" s="225"/>
      <c r="AA7" s="225"/>
      <c r="AB7" s="225"/>
      <c r="AC7" s="242"/>
      <c r="AD7" s="228"/>
      <c r="AE7" s="228"/>
      <c r="AF7" s="228"/>
      <c r="AG7" s="228"/>
      <c r="AH7" s="228"/>
      <c r="AI7" s="210"/>
    </row>
    <row r="8" spans="1:35" ht="15" customHeight="1">
      <c r="A8" s="210"/>
      <c r="B8" s="214"/>
      <c r="C8" s="210" t="s">
        <v>3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 t="s">
        <v>32</v>
      </c>
      <c r="O8" s="210" t="s">
        <v>2</v>
      </c>
      <c r="P8" s="221"/>
      <c r="Q8" s="210"/>
      <c r="R8" s="234"/>
      <c r="S8" s="225"/>
      <c r="T8" s="229"/>
      <c r="U8" s="243"/>
      <c r="V8" s="225"/>
      <c r="W8" s="226"/>
      <c r="X8" s="226"/>
      <c r="Y8" s="226"/>
      <c r="Z8" s="225"/>
      <c r="AA8" s="225"/>
      <c r="AB8" s="225"/>
      <c r="AC8" s="242"/>
      <c r="AD8" s="228"/>
      <c r="AE8" s="228"/>
      <c r="AF8" s="228"/>
      <c r="AG8" s="228"/>
      <c r="AH8" s="228"/>
      <c r="AI8" s="210"/>
    </row>
    <row r="9" spans="1:35" ht="15" customHeight="1">
      <c r="A9" s="210"/>
      <c r="B9" s="214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21"/>
      <c r="Q9" s="210"/>
      <c r="R9" s="234"/>
      <c r="S9" s="225"/>
      <c r="T9" s="229"/>
      <c r="U9" s="243"/>
      <c r="V9" s="225"/>
      <c r="W9" s="226"/>
      <c r="X9" s="226"/>
      <c r="Y9" s="226"/>
      <c r="Z9" s="225"/>
      <c r="AA9" s="225"/>
      <c r="AB9" s="225"/>
      <c r="AC9" s="242"/>
      <c r="AD9" s="228"/>
      <c r="AE9" s="228"/>
      <c r="AF9" s="228"/>
      <c r="AG9" s="228"/>
      <c r="AH9" s="228"/>
      <c r="AI9" s="210"/>
    </row>
    <row r="10" spans="1:35" ht="64.5" customHeight="1">
      <c r="A10" s="210"/>
      <c r="B10" s="215"/>
      <c r="C10" s="211" t="s">
        <v>33</v>
      </c>
      <c r="D10" s="212"/>
      <c r="E10" s="211" t="s">
        <v>34</v>
      </c>
      <c r="F10" s="212"/>
      <c r="G10" s="212" t="s">
        <v>35</v>
      </c>
      <c r="H10" s="212"/>
      <c r="I10" s="212" t="s">
        <v>36</v>
      </c>
      <c r="J10" s="212"/>
      <c r="K10" s="94" t="s">
        <v>47</v>
      </c>
      <c r="L10" s="218" t="s">
        <v>46</v>
      </c>
      <c r="M10" s="219"/>
      <c r="N10" s="210"/>
      <c r="O10" s="210"/>
      <c r="P10" s="222"/>
      <c r="Q10" s="210"/>
      <c r="R10" s="234"/>
      <c r="S10" s="225"/>
      <c r="T10" s="229"/>
      <c r="U10" s="243"/>
      <c r="V10" s="225"/>
      <c r="W10" s="226"/>
      <c r="X10" s="226"/>
      <c r="Y10" s="226"/>
      <c r="Z10" s="225"/>
      <c r="AA10" s="225"/>
      <c r="AB10" s="225"/>
      <c r="AC10" s="242"/>
      <c r="AD10" s="228"/>
      <c r="AE10" s="228"/>
      <c r="AF10" s="228"/>
      <c r="AG10" s="228"/>
      <c r="AH10" s="228"/>
      <c r="AI10" s="210"/>
    </row>
    <row r="11" spans="1:35" ht="15" customHeight="1">
      <c r="A11" s="50"/>
      <c r="B11" s="51"/>
      <c r="C11" s="235" t="s">
        <v>37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115"/>
      <c r="Q11" s="67"/>
      <c r="R11" s="33"/>
      <c r="S11" s="233" t="s">
        <v>37</v>
      </c>
      <c r="T11" s="233"/>
      <c r="U11" s="233"/>
      <c r="V11" s="233"/>
      <c r="W11" s="233"/>
      <c r="X11" s="233"/>
      <c r="Y11" s="233"/>
      <c r="Z11" s="233"/>
      <c r="AA11" s="233"/>
      <c r="AB11" s="25"/>
      <c r="AC11" s="131"/>
      <c r="AD11" s="105"/>
      <c r="AE11" s="105"/>
      <c r="AF11" s="105"/>
      <c r="AG11" s="105"/>
      <c r="AH11" s="131"/>
      <c r="AI11" s="67"/>
    </row>
    <row r="12" spans="1:35" s="75" customFormat="1" ht="15" customHeight="1">
      <c r="A12" s="72"/>
      <c r="B12" s="69">
        <v>3644</v>
      </c>
      <c r="C12" s="82">
        <v>624</v>
      </c>
      <c r="D12" s="82">
        <v>190</v>
      </c>
      <c r="E12" s="82">
        <v>154</v>
      </c>
      <c r="F12" s="82">
        <v>299</v>
      </c>
      <c r="G12" s="82">
        <v>595</v>
      </c>
      <c r="H12" s="82">
        <v>218</v>
      </c>
      <c r="I12" s="82">
        <v>68</v>
      </c>
      <c r="J12" s="82">
        <v>194</v>
      </c>
      <c r="K12" s="82">
        <v>291</v>
      </c>
      <c r="L12" s="82">
        <v>358</v>
      </c>
      <c r="M12" s="82">
        <v>298</v>
      </c>
      <c r="N12" s="82">
        <v>172</v>
      </c>
      <c r="O12" s="82">
        <v>183</v>
      </c>
      <c r="P12" s="122">
        <f>O12+N12+M12+L12+K12+J12+I12+H12+G12+F12+E12+D12+C12</f>
        <v>3644</v>
      </c>
      <c r="Q12" s="74"/>
      <c r="R12" s="70">
        <f>Ноя!R47</f>
        <v>1151</v>
      </c>
      <c r="S12" s="76">
        <f>Ноя!S46</f>
        <v>0</v>
      </c>
      <c r="T12" s="76">
        <f>Ноя!T46</f>
        <v>0</v>
      </c>
      <c r="U12" s="76">
        <v>0</v>
      </c>
      <c r="V12" s="76">
        <v>0</v>
      </c>
      <c r="W12" s="76">
        <v>51</v>
      </c>
      <c r="X12" s="76">
        <v>692</v>
      </c>
      <c r="Y12" s="76">
        <v>263</v>
      </c>
      <c r="Z12" s="76">
        <v>30</v>
      </c>
      <c r="AA12" s="76">
        <v>115</v>
      </c>
      <c r="AB12" s="76">
        <v>6405</v>
      </c>
      <c r="AC12" s="135">
        <v>7556</v>
      </c>
      <c r="AD12" s="106"/>
      <c r="AE12" s="106"/>
      <c r="AF12" s="106"/>
      <c r="AG12" s="106"/>
      <c r="AH12" s="138">
        <f>Ноя!AH46</f>
        <v>12</v>
      </c>
      <c r="AI12" s="38"/>
    </row>
    <row r="13" spans="1:35" ht="15" customHeight="1">
      <c r="A13" s="32">
        <v>1</v>
      </c>
      <c r="B13" s="88">
        <f>C13+D13+E13+F13+G13+H13+I13+J13+K13+L13+M13+N13+O13</f>
        <v>60</v>
      </c>
      <c r="C13" s="82">
        <v>16</v>
      </c>
      <c r="D13" s="83">
        <v>5</v>
      </c>
      <c r="E13" s="82"/>
      <c r="F13" s="83">
        <v>3</v>
      </c>
      <c r="G13" s="82">
        <v>1</v>
      </c>
      <c r="H13" s="83">
        <v>5</v>
      </c>
      <c r="I13" s="82"/>
      <c r="J13" s="83">
        <v>10</v>
      </c>
      <c r="K13" s="77">
        <v>7</v>
      </c>
      <c r="L13" s="82">
        <v>9</v>
      </c>
      <c r="M13" s="83">
        <v>1</v>
      </c>
      <c r="N13" s="35">
        <v>3</v>
      </c>
      <c r="O13" s="35"/>
      <c r="P13" s="77">
        <v>60</v>
      </c>
      <c r="Q13" s="32">
        <v>1</v>
      </c>
      <c r="R13" s="35">
        <f>SUM(S13:AA13)</f>
        <v>18</v>
      </c>
      <c r="S13" s="55"/>
      <c r="T13" s="55"/>
      <c r="U13" s="55"/>
      <c r="V13" s="55"/>
      <c r="W13" s="55"/>
      <c r="X13" s="55">
        <v>10</v>
      </c>
      <c r="Y13" s="55">
        <v>4</v>
      </c>
      <c r="Z13" s="55"/>
      <c r="AA13" s="55">
        <v>4</v>
      </c>
      <c r="AB13" s="55"/>
      <c r="AC13" s="131">
        <f>S13+T13+U13+V13+W13+X13+Y13+Z13+AA13+AB13</f>
        <v>18</v>
      </c>
      <c r="AD13" s="105"/>
      <c r="AE13" s="105"/>
      <c r="AF13" s="105"/>
      <c r="AG13" s="105"/>
      <c r="AH13" s="131">
        <f>AD13+AE13+AF13+AG13</f>
        <v>0</v>
      </c>
      <c r="AI13" s="32">
        <v>1</v>
      </c>
    </row>
    <row r="14" spans="1:35" ht="15" customHeight="1">
      <c r="A14" s="32">
        <v>2</v>
      </c>
      <c r="B14" s="88">
        <f>C14+D14+E14+F14+G14+H14+I14+J14+K14+L14+M14+N14+O14</f>
        <v>0</v>
      </c>
      <c r="C14" s="82"/>
      <c r="D14" s="83"/>
      <c r="E14" s="82"/>
      <c r="F14" s="83"/>
      <c r="G14" s="82"/>
      <c r="H14" s="83"/>
      <c r="I14" s="82"/>
      <c r="J14" s="83"/>
      <c r="K14" s="77"/>
      <c r="L14" s="82"/>
      <c r="M14" s="83"/>
      <c r="N14" s="35"/>
      <c r="O14" s="35"/>
      <c r="P14" s="77"/>
      <c r="Q14" s="32">
        <v>2</v>
      </c>
      <c r="R14" s="35">
        <f aca="true" t="shared" si="0" ref="R14:R43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1">
        <f aca="true" t="shared" si="1" ref="AC14:AC43">S14+T14+U14+V14+W14+X14+Y14+Z14+AA14+AB14</f>
        <v>0</v>
      </c>
      <c r="AD14" s="105"/>
      <c r="AE14" s="105"/>
      <c r="AF14" s="105"/>
      <c r="AG14" s="105"/>
      <c r="AH14" s="131">
        <f aca="true" t="shared" si="2" ref="AH14:AH43">AD14+AE14+AF14+AG14</f>
        <v>0</v>
      </c>
      <c r="AI14" s="32">
        <v>2</v>
      </c>
    </row>
    <row r="15" spans="1:35" ht="15" customHeight="1">
      <c r="A15" s="32">
        <v>3</v>
      </c>
      <c r="B15" s="88">
        <v>0</v>
      </c>
      <c r="C15" s="82"/>
      <c r="D15" s="83"/>
      <c r="E15" s="82"/>
      <c r="F15" s="83"/>
      <c r="G15" s="82"/>
      <c r="H15" s="83"/>
      <c r="I15" s="82"/>
      <c r="J15" s="83"/>
      <c r="K15" s="77"/>
      <c r="L15" s="82"/>
      <c r="M15" s="83"/>
      <c r="N15" s="35"/>
      <c r="O15" s="35"/>
      <c r="P15" s="77"/>
      <c r="Q15" s="32">
        <v>3</v>
      </c>
      <c r="R15" s="35">
        <f t="shared" si="0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31">
        <f t="shared" si="1"/>
        <v>0</v>
      </c>
      <c r="AD15" s="105"/>
      <c r="AE15" s="105"/>
      <c r="AF15" s="105"/>
      <c r="AG15" s="105"/>
      <c r="AH15" s="131">
        <f t="shared" si="2"/>
        <v>0</v>
      </c>
      <c r="AI15" s="32">
        <v>3</v>
      </c>
    </row>
    <row r="16" spans="1:35" ht="15" customHeight="1">
      <c r="A16" s="32">
        <v>4</v>
      </c>
      <c r="B16" s="88">
        <f aca="true" t="shared" si="3" ref="B16:B21">C16+D16+E16+F16+G16+H16+I16+J16+K16+L16+M16+N16+O16</f>
        <v>67</v>
      </c>
      <c r="C16" s="82">
        <v>7</v>
      </c>
      <c r="D16" s="83">
        <v>1</v>
      </c>
      <c r="E16" s="82">
        <v>3</v>
      </c>
      <c r="F16" s="83">
        <v>8</v>
      </c>
      <c r="G16" s="82"/>
      <c r="H16" s="83"/>
      <c r="I16" s="82">
        <v>1</v>
      </c>
      <c r="J16" s="83">
        <v>12</v>
      </c>
      <c r="K16" s="77">
        <v>22</v>
      </c>
      <c r="L16" s="82">
        <v>9</v>
      </c>
      <c r="M16" s="83">
        <v>2</v>
      </c>
      <c r="N16" s="35">
        <v>2</v>
      </c>
      <c r="O16" s="35"/>
      <c r="P16" s="77">
        <v>67</v>
      </c>
      <c r="Q16" s="32">
        <v>4</v>
      </c>
      <c r="R16" s="35">
        <f t="shared" si="0"/>
        <v>5</v>
      </c>
      <c r="S16" s="55"/>
      <c r="T16" s="55"/>
      <c r="U16" s="55"/>
      <c r="V16" s="55"/>
      <c r="W16" s="55"/>
      <c r="X16" s="55">
        <v>5</v>
      </c>
      <c r="Y16" s="55"/>
      <c r="Z16" s="55"/>
      <c r="AA16" s="55"/>
      <c r="AB16" s="55">
        <v>2</v>
      </c>
      <c r="AC16" s="131">
        <f t="shared" si="1"/>
        <v>7</v>
      </c>
      <c r="AD16" s="105"/>
      <c r="AE16" s="105"/>
      <c r="AF16" s="105"/>
      <c r="AG16" s="105"/>
      <c r="AH16" s="131">
        <f t="shared" si="2"/>
        <v>0</v>
      </c>
      <c r="AI16" s="32">
        <v>4</v>
      </c>
    </row>
    <row r="17" spans="1:35" ht="15" customHeight="1">
      <c r="A17" s="32">
        <v>5</v>
      </c>
      <c r="B17" s="88">
        <f t="shared" si="3"/>
        <v>53</v>
      </c>
      <c r="C17" s="82">
        <v>8</v>
      </c>
      <c r="D17" s="83">
        <v>2</v>
      </c>
      <c r="E17" s="82">
        <v>5</v>
      </c>
      <c r="F17" s="83">
        <v>3</v>
      </c>
      <c r="G17" s="82"/>
      <c r="H17" s="83">
        <v>2</v>
      </c>
      <c r="I17" s="82">
        <v>11</v>
      </c>
      <c r="J17" s="83">
        <v>3</v>
      </c>
      <c r="K17" s="77">
        <v>9</v>
      </c>
      <c r="L17" s="82">
        <v>1</v>
      </c>
      <c r="M17" s="83">
        <v>5</v>
      </c>
      <c r="N17" s="35">
        <v>4</v>
      </c>
      <c r="O17" s="35"/>
      <c r="P17" s="77">
        <v>53</v>
      </c>
      <c r="Q17" s="32">
        <v>5</v>
      </c>
      <c r="R17" s="35">
        <f t="shared" si="0"/>
        <v>42</v>
      </c>
      <c r="S17" s="55"/>
      <c r="T17" s="55"/>
      <c r="U17" s="55"/>
      <c r="V17" s="55"/>
      <c r="W17" s="55">
        <v>40</v>
      </c>
      <c r="X17" s="55">
        <v>2</v>
      </c>
      <c r="Y17" s="55"/>
      <c r="Z17" s="55"/>
      <c r="AA17" s="55"/>
      <c r="AB17" s="55"/>
      <c r="AC17" s="131">
        <f t="shared" si="1"/>
        <v>42</v>
      </c>
      <c r="AD17" s="105"/>
      <c r="AE17" s="105"/>
      <c r="AF17" s="105"/>
      <c r="AG17" s="105"/>
      <c r="AH17" s="131">
        <f t="shared" si="2"/>
        <v>0</v>
      </c>
      <c r="AI17" s="32">
        <v>5</v>
      </c>
    </row>
    <row r="18" spans="1:35" ht="15" customHeight="1">
      <c r="A18" s="32">
        <v>6</v>
      </c>
      <c r="B18" s="88">
        <f t="shared" si="3"/>
        <v>59</v>
      </c>
      <c r="C18" s="82">
        <v>12</v>
      </c>
      <c r="D18" s="83">
        <v>1</v>
      </c>
      <c r="E18" s="82">
        <v>5</v>
      </c>
      <c r="F18" s="83">
        <v>9</v>
      </c>
      <c r="G18" s="82">
        <v>4</v>
      </c>
      <c r="H18" s="83"/>
      <c r="I18" s="82"/>
      <c r="J18" s="83">
        <v>8</v>
      </c>
      <c r="K18" s="77">
        <v>8</v>
      </c>
      <c r="L18" s="82">
        <v>7</v>
      </c>
      <c r="M18" s="83">
        <v>5</v>
      </c>
      <c r="N18" s="35"/>
      <c r="O18" s="35"/>
      <c r="P18" s="77">
        <v>59</v>
      </c>
      <c r="Q18" s="32">
        <v>6</v>
      </c>
      <c r="R18" s="35">
        <f t="shared" si="0"/>
        <v>5</v>
      </c>
      <c r="S18" s="55"/>
      <c r="T18" s="55"/>
      <c r="U18" s="55"/>
      <c r="V18" s="55"/>
      <c r="W18" s="55"/>
      <c r="X18" s="55">
        <v>1</v>
      </c>
      <c r="Y18" s="55"/>
      <c r="Z18" s="55"/>
      <c r="AA18" s="55">
        <v>4</v>
      </c>
      <c r="AB18" s="55"/>
      <c r="AC18" s="131">
        <f t="shared" si="1"/>
        <v>5</v>
      </c>
      <c r="AD18" s="105"/>
      <c r="AE18" s="105"/>
      <c r="AF18" s="105"/>
      <c r="AG18" s="105"/>
      <c r="AH18" s="131">
        <f t="shared" si="2"/>
        <v>0</v>
      </c>
      <c r="AI18" s="32">
        <v>6</v>
      </c>
    </row>
    <row r="19" spans="1:35" ht="15" customHeight="1">
      <c r="A19" s="32">
        <v>7</v>
      </c>
      <c r="B19" s="88">
        <f t="shared" si="3"/>
        <v>77</v>
      </c>
      <c r="C19" s="82">
        <v>6</v>
      </c>
      <c r="D19" s="83">
        <v>1</v>
      </c>
      <c r="E19" s="82">
        <v>1</v>
      </c>
      <c r="F19" s="83">
        <v>12</v>
      </c>
      <c r="G19" s="82">
        <v>1</v>
      </c>
      <c r="H19" s="83">
        <v>16</v>
      </c>
      <c r="I19" s="82"/>
      <c r="J19" s="83">
        <v>5</v>
      </c>
      <c r="K19" s="77">
        <v>1</v>
      </c>
      <c r="L19" s="82">
        <v>14</v>
      </c>
      <c r="M19" s="83">
        <v>17</v>
      </c>
      <c r="N19" s="35">
        <v>3</v>
      </c>
      <c r="O19" s="35"/>
      <c r="P19" s="77">
        <v>77</v>
      </c>
      <c r="Q19" s="32">
        <v>7</v>
      </c>
      <c r="R19" s="35">
        <f t="shared" si="0"/>
        <v>35</v>
      </c>
      <c r="S19" s="55"/>
      <c r="T19" s="55"/>
      <c r="U19" s="55"/>
      <c r="V19" s="55"/>
      <c r="W19" s="55">
        <v>14</v>
      </c>
      <c r="X19" s="55">
        <v>18</v>
      </c>
      <c r="Y19" s="55"/>
      <c r="Z19" s="55"/>
      <c r="AA19" s="55">
        <v>3</v>
      </c>
      <c r="AB19" s="55">
        <v>1</v>
      </c>
      <c r="AC19" s="131">
        <f t="shared" si="1"/>
        <v>36</v>
      </c>
      <c r="AD19" s="105"/>
      <c r="AE19" s="105"/>
      <c r="AF19" s="105"/>
      <c r="AG19" s="105"/>
      <c r="AH19" s="131">
        <f t="shared" si="2"/>
        <v>0</v>
      </c>
      <c r="AI19" s="32">
        <v>7</v>
      </c>
    </row>
    <row r="20" spans="1:35" ht="15" customHeight="1">
      <c r="A20" s="32">
        <v>8</v>
      </c>
      <c r="B20" s="88">
        <f t="shared" si="3"/>
        <v>84</v>
      </c>
      <c r="C20" s="82">
        <v>28</v>
      </c>
      <c r="D20" s="83">
        <v>3</v>
      </c>
      <c r="E20" s="82"/>
      <c r="F20" s="83">
        <v>7</v>
      </c>
      <c r="G20" s="82">
        <v>26</v>
      </c>
      <c r="H20" s="83">
        <v>7</v>
      </c>
      <c r="I20" s="82">
        <v>1</v>
      </c>
      <c r="J20" s="83">
        <v>1</v>
      </c>
      <c r="K20" s="77">
        <v>2</v>
      </c>
      <c r="L20" s="82"/>
      <c r="M20" s="83"/>
      <c r="N20" s="35">
        <v>6</v>
      </c>
      <c r="O20" s="35">
        <v>3</v>
      </c>
      <c r="P20" s="77">
        <v>84</v>
      </c>
      <c r="Q20" s="32">
        <v>8</v>
      </c>
      <c r="R20" s="35">
        <f t="shared" si="0"/>
        <v>7</v>
      </c>
      <c r="S20" s="55"/>
      <c r="T20" s="55"/>
      <c r="U20" s="55"/>
      <c r="V20" s="55"/>
      <c r="W20" s="55"/>
      <c r="X20" s="55">
        <v>7</v>
      </c>
      <c r="Y20" s="55"/>
      <c r="Z20" s="55"/>
      <c r="AA20" s="55"/>
      <c r="AB20" s="55"/>
      <c r="AC20" s="131">
        <f t="shared" si="1"/>
        <v>7</v>
      </c>
      <c r="AD20" s="105"/>
      <c r="AE20" s="105"/>
      <c r="AF20" s="105"/>
      <c r="AG20" s="105"/>
      <c r="AH20" s="131">
        <f t="shared" si="2"/>
        <v>0</v>
      </c>
      <c r="AI20" s="32">
        <v>8</v>
      </c>
    </row>
    <row r="21" spans="1:35" ht="15" customHeight="1">
      <c r="A21" s="32">
        <v>9</v>
      </c>
      <c r="B21" s="88">
        <f t="shared" si="3"/>
        <v>0</v>
      </c>
      <c r="C21" s="82"/>
      <c r="D21" s="83"/>
      <c r="E21" s="82"/>
      <c r="F21" s="83"/>
      <c r="G21" s="82"/>
      <c r="H21" s="83"/>
      <c r="I21" s="82"/>
      <c r="J21" s="83"/>
      <c r="K21" s="77"/>
      <c r="L21" s="82"/>
      <c r="M21" s="83"/>
      <c r="N21" s="35"/>
      <c r="O21" s="35"/>
      <c r="P21" s="77"/>
      <c r="Q21" s="32">
        <v>9</v>
      </c>
      <c r="R21" s="35">
        <f t="shared" si="0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1">
        <f t="shared" si="1"/>
        <v>0</v>
      </c>
      <c r="AD21" s="105"/>
      <c r="AE21" s="105"/>
      <c r="AF21" s="105"/>
      <c r="AG21" s="105"/>
      <c r="AH21" s="131">
        <f t="shared" si="2"/>
        <v>0</v>
      </c>
      <c r="AI21" s="32">
        <v>9</v>
      </c>
    </row>
    <row r="22" spans="1:35" ht="15" customHeight="1">
      <c r="A22" s="32">
        <v>10</v>
      </c>
      <c r="B22" s="88">
        <v>0</v>
      </c>
      <c r="C22" s="82"/>
      <c r="D22" s="83"/>
      <c r="E22" s="82"/>
      <c r="F22" s="83"/>
      <c r="G22" s="82"/>
      <c r="H22" s="83"/>
      <c r="I22" s="82"/>
      <c r="J22" s="83"/>
      <c r="K22" s="77"/>
      <c r="L22" s="82"/>
      <c r="M22" s="83"/>
      <c r="N22" s="35"/>
      <c r="O22" s="35"/>
      <c r="P22" s="77"/>
      <c r="Q22" s="32">
        <v>10</v>
      </c>
      <c r="R22" s="35">
        <f t="shared" si="0"/>
        <v>0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31">
        <f t="shared" si="1"/>
        <v>0</v>
      </c>
      <c r="AD22" s="105"/>
      <c r="AE22" s="105"/>
      <c r="AF22" s="105"/>
      <c r="AG22" s="105"/>
      <c r="AH22" s="131">
        <f t="shared" si="2"/>
        <v>0</v>
      </c>
      <c r="AI22" s="32">
        <v>10</v>
      </c>
    </row>
    <row r="23" spans="1:35" ht="15" customHeight="1">
      <c r="A23" s="32">
        <v>11</v>
      </c>
      <c r="B23" s="88">
        <f>C23+D23+E23+F23+G23+H23+I23+J23+K23+L23+M23+N23+O23</f>
        <v>57</v>
      </c>
      <c r="C23" s="82">
        <v>13</v>
      </c>
      <c r="D23" s="83"/>
      <c r="E23" s="82">
        <v>10</v>
      </c>
      <c r="F23" s="83">
        <v>6</v>
      </c>
      <c r="G23" s="82">
        <v>2</v>
      </c>
      <c r="H23" s="83"/>
      <c r="I23" s="82"/>
      <c r="J23" s="83">
        <v>8</v>
      </c>
      <c r="K23" s="77">
        <v>9</v>
      </c>
      <c r="L23" s="82">
        <v>5</v>
      </c>
      <c r="M23" s="83">
        <v>2</v>
      </c>
      <c r="N23" s="35">
        <v>2</v>
      </c>
      <c r="O23" s="35"/>
      <c r="P23" s="77">
        <v>57</v>
      </c>
      <c r="Q23" s="32">
        <v>11</v>
      </c>
      <c r="R23" s="35">
        <f t="shared" si="0"/>
        <v>13</v>
      </c>
      <c r="S23" s="55"/>
      <c r="T23" s="55"/>
      <c r="U23" s="55"/>
      <c r="V23" s="55"/>
      <c r="W23" s="55"/>
      <c r="X23" s="55">
        <v>8</v>
      </c>
      <c r="Y23" s="55">
        <v>2</v>
      </c>
      <c r="Z23" s="55"/>
      <c r="AA23" s="55">
        <v>3</v>
      </c>
      <c r="AB23" s="55"/>
      <c r="AC23" s="131">
        <f t="shared" si="1"/>
        <v>13</v>
      </c>
      <c r="AD23" s="105"/>
      <c r="AE23" s="105"/>
      <c r="AF23" s="105"/>
      <c r="AG23" s="105"/>
      <c r="AH23" s="131">
        <f t="shared" si="2"/>
        <v>0</v>
      </c>
      <c r="AI23" s="32">
        <v>11</v>
      </c>
    </row>
    <row r="24" spans="1:35" ht="15" customHeight="1">
      <c r="A24" s="32">
        <v>12</v>
      </c>
      <c r="B24" s="88">
        <f>C24+D24+E24+F24+G24+H24+I24+J24+K24+L24+M24+N24</f>
        <v>48</v>
      </c>
      <c r="C24" s="82">
        <v>9</v>
      </c>
      <c r="D24" s="83">
        <v>3</v>
      </c>
      <c r="E24" s="82"/>
      <c r="F24" s="83">
        <v>3</v>
      </c>
      <c r="G24" s="82">
        <v>8</v>
      </c>
      <c r="H24" s="83"/>
      <c r="I24" s="82"/>
      <c r="J24" s="83">
        <v>2</v>
      </c>
      <c r="K24" s="77">
        <v>14</v>
      </c>
      <c r="L24" s="82">
        <v>5</v>
      </c>
      <c r="M24" s="83"/>
      <c r="N24" s="35">
        <v>4</v>
      </c>
      <c r="O24" s="35"/>
      <c r="P24" s="77">
        <v>48</v>
      </c>
      <c r="Q24" s="32">
        <v>12</v>
      </c>
      <c r="R24" s="35">
        <f t="shared" si="0"/>
        <v>15</v>
      </c>
      <c r="S24" s="55"/>
      <c r="T24" s="55"/>
      <c r="U24" s="55"/>
      <c r="V24" s="55"/>
      <c r="W24" s="55"/>
      <c r="X24" s="55">
        <v>12</v>
      </c>
      <c r="Y24" s="55">
        <v>3</v>
      </c>
      <c r="Z24" s="55"/>
      <c r="AA24" s="55"/>
      <c r="AB24" s="55"/>
      <c r="AC24" s="131">
        <f t="shared" si="1"/>
        <v>15</v>
      </c>
      <c r="AD24" s="105"/>
      <c r="AE24" s="105"/>
      <c r="AF24" s="105"/>
      <c r="AG24" s="105"/>
      <c r="AH24" s="131">
        <f t="shared" si="2"/>
        <v>0</v>
      </c>
      <c r="AI24" s="32">
        <v>12</v>
      </c>
    </row>
    <row r="25" spans="1:35" ht="15" customHeight="1">
      <c r="A25" s="32">
        <v>13</v>
      </c>
      <c r="B25" s="88">
        <f aca="true" t="shared" si="4" ref="B25:B30">C25+D25+E25+F25+G25+H25+I25+J25+K25+L25+M25+N25+O25</f>
        <v>47</v>
      </c>
      <c r="C25" s="82">
        <v>14</v>
      </c>
      <c r="D25" s="83">
        <v>2</v>
      </c>
      <c r="E25" s="82"/>
      <c r="F25" s="83">
        <v>2</v>
      </c>
      <c r="G25" s="82"/>
      <c r="H25" s="83">
        <v>13</v>
      </c>
      <c r="I25" s="82">
        <v>6</v>
      </c>
      <c r="J25" s="83"/>
      <c r="K25" s="77">
        <v>5</v>
      </c>
      <c r="L25" s="82">
        <v>2</v>
      </c>
      <c r="M25" s="83"/>
      <c r="N25" s="35">
        <v>2</v>
      </c>
      <c r="O25" s="35">
        <v>1</v>
      </c>
      <c r="P25" s="77">
        <v>47</v>
      </c>
      <c r="Q25" s="32">
        <v>13</v>
      </c>
      <c r="R25" s="35">
        <f t="shared" si="0"/>
        <v>5</v>
      </c>
      <c r="S25" s="55"/>
      <c r="T25" s="55"/>
      <c r="U25" s="55"/>
      <c r="V25" s="55"/>
      <c r="W25" s="55"/>
      <c r="X25" s="55">
        <v>5</v>
      </c>
      <c r="Y25" s="55"/>
      <c r="Z25" s="55"/>
      <c r="AA25" s="55"/>
      <c r="AB25" s="55"/>
      <c r="AC25" s="131">
        <f t="shared" si="1"/>
        <v>5</v>
      </c>
      <c r="AD25" s="105"/>
      <c r="AE25" s="105"/>
      <c r="AF25" s="105"/>
      <c r="AG25" s="105"/>
      <c r="AH25" s="131">
        <f t="shared" si="2"/>
        <v>0</v>
      </c>
      <c r="AI25" s="32">
        <v>13</v>
      </c>
    </row>
    <row r="26" spans="1:35" ht="15" customHeight="1">
      <c r="A26" s="32">
        <v>14</v>
      </c>
      <c r="B26" s="88">
        <f t="shared" si="4"/>
        <v>34</v>
      </c>
      <c r="C26" s="82"/>
      <c r="D26" s="83"/>
      <c r="E26" s="82"/>
      <c r="F26" s="83"/>
      <c r="G26" s="82"/>
      <c r="H26" s="83">
        <v>3</v>
      </c>
      <c r="I26" s="82"/>
      <c r="J26" s="83">
        <v>7</v>
      </c>
      <c r="K26" s="77">
        <v>17</v>
      </c>
      <c r="L26" s="82">
        <v>2</v>
      </c>
      <c r="M26" s="83"/>
      <c r="N26" s="35">
        <v>4</v>
      </c>
      <c r="O26" s="35">
        <v>1</v>
      </c>
      <c r="P26" s="77">
        <v>34</v>
      </c>
      <c r="Q26" s="32">
        <v>14</v>
      </c>
      <c r="R26" s="35">
        <f t="shared" si="0"/>
        <v>2</v>
      </c>
      <c r="S26" s="55"/>
      <c r="T26" s="55"/>
      <c r="U26" s="55"/>
      <c r="V26" s="55"/>
      <c r="W26" s="55"/>
      <c r="X26" s="55">
        <v>2</v>
      </c>
      <c r="Y26" s="55"/>
      <c r="Z26" s="55"/>
      <c r="AA26" s="55"/>
      <c r="AB26" s="55"/>
      <c r="AC26" s="131">
        <f t="shared" si="1"/>
        <v>2</v>
      </c>
      <c r="AD26" s="105"/>
      <c r="AE26" s="105"/>
      <c r="AF26" s="105"/>
      <c r="AG26" s="105"/>
      <c r="AH26" s="131">
        <f t="shared" si="2"/>
        <v>0</v>
      </c>
      <c r="AI26" s="32">
        <v>14</v>
      </c>
    </row>
    <row r="27" spans="1:35" ht="15" customHeight="1">
      <c r="A27" s="32">
        <v>15</v>
      </c>
      <c r="B27" s="88">
        <f t="shared" si="4"/>
        <v>38</v>
      </c>
      <c r="C27" s="82">
        <v>10</v>
      </c>
      <c r="D27" s="83"/>
      <c r="E27" s="82">
        <v>3</v>
      </c>
      <c r="F27" s="83">
        <v>5</v>
      </c>
      <c r="G27" s="82">
        <v>1</v>
      </c>
      <c r="H27" s="83">
        <v>8</v>
      </c>
      <c r="I27" s="82">
        <v>4</v>
      </c>
      <c r="J27" s="83"/>
      <c r="K27" s="77">
        <v>5</v>
      </c>
      <c r="L27" s="82"/>
      <c r="M27" s="83"/>
      <c r="N27" s="35">
        <v>2</v>
      </c>
      <c r="O27" s="35"/>
      <c r="P27" s="77">
        <v>38</v>
      </c>
      <c r="Q27" s="32">
        <v>15</v>
      </c>
      <c r="R27" s="35">
        <f t="shared" si="0"/>
        <v>6</v>
      </c>
      <c r="S27" s="55"/>
      <c r="T27" s="55"/>
      <c r="U27" s="55"/>
      <c r="V27" s="55"/>
      <c r="W27" s="55"/>
      <c r="X27" s="55">
        <v>3</v>
      </c>
      <c r="Y27" s="55">
        <v>2</v>
      </c>
      <c r="Z27" s="55"/>
      <c r="AA27" s="55">
        <v>1</v>
      </c>
      <c r="AB27" s="55"/>
      <c r="AC27" s="131">
        <f t="shared" si="1"/>
        <v>6</v>
      </c>
      <c r="AD27" s="105"/>
      <c r="AE27" s="105"/>
      <c r="AF27" s="105"/>
      <c r="AG27" s="105"/>
      <c r="AH27" s="131">
        <f t="shared" si="2"/>
        <v>0</v>
      </c>
      <c r="AI27" s="32">
        <v>15</v>
      </c>
    </row>
    <row r="28" spans="1:35" ht="15" customHeight="1">
      <c r="A28" s="32">
        <v>16</v>
      </c>
      <c r="B28" s="88">
        <f t="shared" si="4"/>
        <v>10</v>
      </c>
      <c r="C28" s="82"/>
      <c r="D28" s="83"/>
      <c r="E28" s="82"/>
      <c r="F28" s="83"/>
      <c r="G28" s="82">
        <v>3</v>
      </c>
      <c r="H28" s="83"/>
      <c r="I28" s="82"/>
      <c r="J28" s="83"/>
      <c r="K28" s="77">
        <v>4</v>
      </c>
      <c r="L28" s="82"/>
      <c r="M28" s="83">
        <v>2</v>
      </c>
      <c r="N28" s="35">
        <v>1</v>
      </c>
      <c r="O28" s="35"/>
      <c r="P28" s="77">
        <v>10</v>
      </c>
      <c r="Q28" s="32">
        <v>16</v>
      </c>
      <c r="R28" s="35">
        <f t="shared" si="0"/>
        <v>2</v>
      </c>
      <c r="S28" s="55"/>
      <c r="T28" s="55"/>
      <c r="U28" s="55"/>
      <c r="V28" s="55"/>
      <c r="W28" s="55"/>
      <c r="X28" s="55">
        <v>2</v>
      </c>
      <c r="Y28" s="55"/>
      <c r="Z28" s="55"/>
      <c r="AA28" s="55"/>
      <c r="AB28" s="55"/>
      <c r="AC28" s="131">
        <f t="shared" si="1"/>
        <v>2</v>
      </c>
      <c r="AD28" s="105"/>
      <c r="AE28" s="105"/>
      <c r="AF28" s="105"/>
      <c r="AG28" s="105"/>
      <c r="AH28" s="131">
        <f t="shared" si="2"/>
        <v>0</v>
      </c>
      <c r="AI28" s="32">
        <v>16</v>
      </c>
    </row>
    <row r="29" spans="1:35" ht="15" customHeight="1">
      <c r="A29" s="32">
        <v>17</v>
      </c>
      <c r="B29" s="88">
        <f t="shared" si="4"/>
        <v>0</v>
      </c>
      <c r="C29" s="82"/>
      <c r="D29" s="83"/>
      <c r="E29" s="82"/>
      <c r="F29" s="83"/>
      <c r="G29" s="82"/>
      <c r="H29" s="83"/>
      <c r="I29" s="82"/>
      <c r="J29" s="83"/>
      <c r="K29" s="77"/>
      <c r="L29" s="82"/>
      <c r="M29" s="83"/>
      <c r="N29" s="35"/>
      <c r="O29" s="35"/>
      <c r="P29" s="77"/>
      <c r="Q29" s="32">
        <v>17</v>
      </c>
      <c r="R29" s="35">
        <f t="shared" si="0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1">
        <f t="shared" si="1"/>
        <v>0</v>
      </c>
      <c r="AD29" s="105"/>
      <c r="AE29" s="105"/>
      <c r="AF29" s="105"/>
      <c r="AG29" s="105"/>
      <c r="AH29" s="131">
        <f t="shared" si="2"/>
        <v>0</v>
      </c>
      <c r="AI29" s="32">
        <v>17</v>
      </c>
    </row>
    <row r="30" spans="1:35" ht="15" customHeight="1">
      <c r="A30" s="32">
        <v>18</v>
      </c>
      <c r="B30" s="88">
        <f t="shared" si="4"/>
        <v>45</v>
      </c>
      <c r="C30" s="82">
        <v>13</v>
      </c>
      <c r="D30" s="83"/>
      <c r="E30" s="82">
        <v>3</v>
      </c>
      <c r="F30" s="83">
        <v>3</v>
      </c>
      <c r="G30" s="82">
        <v>5</v>
      </c>
      <c r="H30" s="83">
        <v>1</v>
      </c>
      <c r="I30" s="82">
        <v>3</v>
      </c>
      <c r="J30" s="83"/>
      <c r="K30" s="77">
        <v>4</v>
      </c>
      <c r="L30" s="82">
        <v>13</v>
      </c>
      <c r="M30" s="83"/>
      <c r="N30" s="35"/>
      <c r="O30" s="35"/>
      <c r="P30" s="77">
        <v>45</v>
      </c>
      <c r="Q30" s="32">
        <v>18</v>
      </c>
      <c r="R30" s="35">
        <f t="shared" si="0"/>
        <v>12</v>
      </c>
      <c r="S30" s="55"/>
      <c r="T30" s="55"/>
      <c r="U30" s="55"/>
      <c r="V30" s="55"/>
      <c r="W30" s="55"/>
      <c r="X30" s="55">
        <v>12</v>
      </c>
      <c r="Y30" s="55"/>
      <c r="Z30" s="55"/>
      <c r="AA30" s="55"/>
      <c r="AB30" s="55"/>
      <c r="AC30" s="131">
        <f t="shared" si="1"/>
        <v>12</v>
      </c>
      <c r="AD30" s="105"/>
      <c r="AE30" s="105"/>
      <c r="AF30" s="105"/>
      <c r="AG30" s="105"/>
      <c r="AH30" s="131">
        <f t="shared" si="2"/>
        <v>0</v>
      </c>
      <c r="AI30" s="32">
        <v>18</v>
      </c>
    </row>
    <row r="31" spans="1:35" ht="15" customHeight="1">
      <c r="A31" s="32">
        <v>19</v>
      </c>
      <c r="B31" s="88">
        <f>C31+D31+E31+F31+G31+H31+I31+J31+K31+L31+M31+N31</f>
        <v>46</v>
      </c>
      <c r="C31" s="82">
        <v>7</v>
      </c>
      <c r="D31" s="83"/>
      <c r="E31" s="82"/>
      <c r="F31" s="83"/>
      <c r="G31" s="82">
        <v>8</v>
      </c>
      <c r="H31" s="83"/>
      <c r="I31" s="82"/>
      <c r="J31" s="83">
        <v>5</v>
      </c>
      <c r="K31" s="77">
        <v>2</v>
      </c>
      <c r="L31" s="82">
        <v>2</v>
      </c>
      <c r="M31" s="83">
        <v>18</v>
      </c>
      <c r="N31" s="35">
        <v>4</v>
      </c>
      <c r="O31" s="35"/>
      <c r="P31" s="77">
        <v>46</v>
      </c>
      <c r="Q31" s="32">
        <v>19</v>
      </c>
      <c r="R31" s="35">
        <f t="shared" si="0"/>
        <v>21</v>
      </c>
      <c r="S31" s="55"/>
      <c r="T31" s="55"/>
      <c r="U31" s="55"/>
      <c r="V31" s="55"/>
      <c r="W31" s="55"/>
      <c r="X31" s="55">
        <v>21</v>
      </c>
      <c r="Y31" s="55"/>
      <c r="Z31" s="55"/>
      <c r="AA31" s="55"/>
      <c r="AB31" s="55"/>
      <c r="AC31" s="131">
        <f t="shared" si="1"/>
        <v>21</v>
      </c>
      <c r="AD31" s="105"/>
      <c r="AE31" s="105"/>
      <c r="AF31" s="105"/>
      <c r="AG31" s="105"/>
      <c r="AH31" s="131">
        <f t="shared" si="2"/>
        <v>0</v>
      </c>
      <c r="AI31" s="32">
        <v>19</v>
      </c>
    </row>
    <row r="32" spans="1:35" ht="15" customHeight="1">
      <c r="A32" s="32">
        <v>20</v>
      </c>
      <c r="B32" s="88">
        <f>C32+D32+E32+F32+G32+H32+I32+J32+K32+L32+M32+N32+O32</f>
        <v>49</v>
      </c>
      <c r="C32" s="82">
        <v>12</v>
      </c>
      <c r="D32" s="83"/>
      <c r="E32" s="82">
        <v>4</v>
      </c>
      <c r="F32" s="83">
        <v>2</v>
      </c>
      <c r="G32" s="82">
        <v>10</v>
      </c>
      <c r="H32" s="83"/>
      <c r="I32" s="82"/>
      <c r="J32" s="83">
        <v>7</v>
      </c>
      <c r="K32" s="77">
        <v>5</v>
      </c>
      <c r="L32" s="82">
        <v>2</v>
      </c>
      <c r="M32" s="83">
        <v>5</v>
      </c>
      <c r="N32" s="35"/>
      <c r="O32" s="35">
        <v>2</v>
      </c>
      <c r="P32" s="77">
        <v>49</v>
      </c>
      <c r="Q32" s="32">
        <v>20</v>
      </c>
      <c r="R32" s="35">
        <f t="shared" si="0"/>
        <v>5</v>
      </c>
      <c r="S32" s="55"/>
      <c r="T32" s="55"/>
      <c r="U32" s="55"/>
      <c r="V32" s="55"/>
      <c r="W32" s="55"/>
      <c r="X32" s="55">
        <v>5</v>
      </c>
      <c r="Y32" s="55"/>
      <c r="Z32" s="55"/>
      <c r="AA32" s="55"/>
      <c r="AB32" s="55">
        <v>1</v>
      </c>
      <c r="AC32" s="131">
        <f t="shared" si="1"/>
        <v>6</v>
      </c>
      <c r="AD32" s="105"/>
      <c r="AE32" s="105"/>
      <c r="AF32" s="105"/>
      <c r="AG32" s="105"/>
      <c r="AH32" s="131">
        <f t="shared" si="2"/>
        <v>0</v>
      </c>
      <c r="AI32" s="32">
        <v>20</v>
      </c>
    </row>
    <row r="33" spans="1:35" ht="15" customHeight="1">
      <c r="A33" s="32">
        <v>21</v>
      </c>
      <c r="B33" s="88">
        <f>C33+D33+E33+F33+G33+H33+I33+J33+K33+L33+M33+N33</f>
        <v>19</v>
      </c>
      <c r="C33" s="82">
        <v>5</v>
      </c>
      <c r="D33" s="83"/>
      <c r="E33" s="82">
        <v>4</v>
      </c>
      <c r="F33" s="83"/>
      <c r="G33" s="82"/>
      <c r="H33" s="83"/>
      <c r="I33" s="82">
        <v>6</v>
      </c>
      <c r="J33" s="83"/>
      <c r="K33" s="77"/>
      <c r="L33" s="82">
        <v>2</v>
      </c>
      <c r="M33" s="83"/>
      <c r="N33" s="35">
        <v>2</v>
      </c>
      <c r="O33" s="35"/>
      <c r="P33" s="77">
        <v>19</v>
      </c>
      <c r="Q33" s="32">
        <v>21</v>
      </c>
      <c r="R33" s="35">
        <f t="shared" si="0"/>
        <v>4</v>
      </c>
      <c r="S33" s="55"/>
      <c r="T33" s="55"/>
      <c r="U33" s="55"/>
      <c r="V33" s="55"/>
      <c r="W33" s="55">
        <v>2</v>
      </c>
      <c r="X33" s="55">
        <v>2</v>
      </c>
      <c r="Y33" s="55"/>
      <c r="Z33" s="55"/>
      <c r="AA33" s="55"/>
      <c r="AB33" s="55"/>
      <c r="AC33" s="131">
        <f t="shared" si="1"/>
        <v>4</v>
      </c>
      <c r="AD33" s="105"/>
      <c r="AE33" s="105"/>
      <c r="AF33" s="105"/>
      <c r="AG33" s="105"/>
      <c r="AH33" s="131">
        <f t="shared" si="2"/>
        <v>0</v>
      </c>
      <c r="AI33" s="32">
        <v>21</v>
      </c>
    </row>
    <row r="34" spans="1:35" ht="15" customHeight="1">
      <c r="A34" s="32">
        <v>22</v>
      </c>
      <c r="B34" s="88">
        <f>C34+D34+E34+F34+G34+H34+I34+J34+K34+L34+M34+N34+O34</f>
        <v>32</v>
      </c>
      <c r="C34" s="82">
        <v>12</v>
      </c>
      <c r="D34" s="83"/>
      <c r="E34" s="82"/>
      <c r="F34" s="83"/>
      <c r="G34" s="82">
        <v>1</v>
      </c>
      <c r="H34" s="83"/>
      <c r="I34" s="82">
        <v>2</v>
      </c>
      <c r="J34" s="83"/>
      <c r="K34" s="77">
        <v>15</v>
      </c>
      <c r="L34" s="82"/>
      <c r="M34" s="83">
        <v>2</v>
      </c>
      <c r="N34" s="35"/>
      <c r="O34" s="35"/>
      <c r="P34" s="77">
        <v>32</v>
      </c>
      <c r="Q34" s="32">
        <v>22</v>
      </c>
      <c r="R34" s="35">
        <f t="shared" si="0"/>
        <v>76</v>
      </c>
      <c r="S34" s="55"/>
      <c r="T34" s="55"/>
      <c r="U34" s="55"/>
      <c r="V34" s="55"/>
      <c r="W34" s="55">
        <v>75</v>
      </c>
      <c r="X34" s="55">
        <v>1</v>
      </c>
      <c r="Y34" s="55"/>
      <c r="Z34" s="55"/>
      <c r="AA34" s="55"/>
      <c r="AB34" s="55"/>
      <c r="AC34" s="131">
        <f t="shared" si="1"/>
        <v>76</v>
      </c>
      <c r="AD34" s="105"/>
      <c r="AE34" s="105"/>
      <c r="AF34" s="105"/>
      <c r="AG34" s="105"/>
      <c r="AH34" s="131">
        <f t="shared" si="2"/>
        <v>0</v>
      </c>
      <c r="AI34" s="32">
        <v>22</v>
      </c>
    </row>
    <row r="35" spans="1:35" ht="15" customHeight="1">
      <c r="A35" s="32">
        <v>23</v>
      </c>
      <c r="B35" s="88">
        <f>C35+D35+E35+F35+G35+H35+I35+J35+K35+L35+M35+N35+O35</f>
        <v>0</v>
      </c>
      <c r="C35" s="82"/>
      <c r="D35" s="83"/>
      <c r="E35" s="82"/>
      <c r="F35" s="83"/>
      <c r="G35" s="82"/>
      <c r="H35" s="83"/>
      <c r="I35" s="82"/>
      <c r="J35" s="83"/>
      <c r="K35" s="77"/>
      <c r="L35" s="82"/>
      <c r="M35" s="83"/>
      <c r="N35" s="35"/>
      <c r="O35" s="35"/>
      <c r="P35" s="77"/>
      <c r="Q35" s="32">
        <v>23</v>
      </c>
      <c r="R35" s="35">
        <f t="shared" si="0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1">
        <f t="shared" si="1"/>
        <v>0</v>
      </c>
      <c r="AD35" s="105"/>
      <c r="AE35" s="105"/>
      <c r="AF35" s="105"/>
      <c r="AG35" s="105"/>
      <c r="AH35" s="131">
        <f t="shared" si="2"/>
        <v>0</v>
      </c>
      <c r="AI35" s="32">
        <v>23</v>
      </c>
    </row>
    <row r="36" spans="1:35" ht="15" customHeight="1">
      <c r="A36" s="32">
        <v>24</v>
      </c>
      <c r="B36" s="88">
        <f>C36+D36+E36+F36+G36+H36+I36+J36+K36+L36+M36+N36+O36</f>
        <v>0</v>
      </c>
      <c r="C36" s="82"/>
      <c r="D36" s="83"/>
      <c r="E36" s="82"/>
      <c r="F36" s="83"/>
      <c r="G36" s="82"/>
      <c r="H36" s="83"/>
      <c r="I36" s="82"/>
      <c r="J36" s="83"/>
      <c r="K36" s="77"/>
      <c r="L36" s="82"/>
      <c r="M36" s="83"/>
      <c r="N36" s="35"/>
      <c r="O36" s="35"/>
      <c r="P36" s="77"/>
      <c r="Q36" s="32">
        <v>24</v>
      </c>
      <c r="R36" s="35">
        <f t="shared" si="0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1">
        <f t="shared" si="1"/>
        <v>0</v>
      </c>
      <c r="AD36" s="105"/>
      <c r="AE36" s="105"/>
      <c r="AF36" s="105"/>
      <c r="AG36" s="105"/>
      <c r="AH36" s="131">
        <f t="shared" si="2"/>
        <v>0</v>
      </c>
      <c r="AI36" s="32">
        <v>24</v>
      </c>
    </row>
    <row r="37" spans="1:35" ht="15" customHeight="1">
      <c r="A37" s="32">
        <v>25</v>
      </c>
      <c r="B37" s="88">
        <f>C37+D37+E37+F37+G37+H37+I37+J37+K37+L37+M37+N37+O37</f>
        <v>40</v>
      </c>
      <c r="C37" s="82">
        <v>8</v>
      </c>
      <c r="D37" s="83">
        <v>1</v>
      </c>
      <c r="E37" s="82">
        <v>4</v>
      </c>
      <c r="F37" s="83">
        <v>2</v>
      </c>
      <c r="G37" s="82">
        <v>4</v>
      </c>
      <c r="H37" s="83">
        <v>1</v>
      </c>
      <c r="I37" s="82">
        <v>3</v>
      </c>
      <c r="J37" s="83"/>
      <c r="K37" s="77">
        <v>10</v>
      </c>
      <c r="L37" s="82"/>
      <c r="M37" s="83">
        <v>4</v>
      </c>
      <c r="N37" s="35">
        <v>1</v>
      </c>
      <c r="O37" s="35">
        <v>2</v>
      </c>
      <c r="P37" s="77">
        <v>40</v>
      </c>
      <c r="Q37" s="32">
        <v>3</v>
      </c>
      <c r="R37" s="35">
        <f t="shared" si="0"/>
        <v>5</v>
      </c>
      <c r="S37" s="55"/>
      <c r="T37" s="55"/>
      <c r="U37" s="55"/>
      <c r="V37" s="55"/>
      <c r="W37" s="55">
        <v>4</v>
      </c>
      <c r="X37" s="55"/>
      <c r="Y37" s="55"/>
      <c r="Z37" s="55"/>
      <c r="AA37" s="55">
        <v>1</v>
      </c>
      <c r="AB37" s="55">
        <v>7</v>
      </c>
      <c r="AC37" s="131">
        <f t="shared" si="1"/>
        <v>12</v>
      </c>
      <c r="AD37" s="105"/>
      <c r="AE37" s="105"/>
      <c r="AF37" s="105"/>
      <c r="AG37" s="105"/>
      <c r="AH37" s="131">
        <f t="shared" si="2"/>
        <v>0</v>
      </c>
      <c r="AI37" s="32">
        <v>25</v>
      </c>
    </row>
    <row r="38" spans="1:35" ht="15" customHeight="1">
      <c r="A38" s="32">
        <v>26</v>
      </c>
      <c r="B38" s="88">
        <f>C38+D38+E38+F38+G38+H38+I38+J38+K38+L38+M38+N38+O38</f>
        <v>29</v>
      </c>
      <c r="C38" s="82">
        <v>10</v>
      </c>
      <c r="D38" s="83">
        <v>4</v>
      </c>
      <c r="E38" s="82">
        <v>1</v>
      </c>
      <c r="F38" s="83"/>
      <c r="G38" s="82">
        <v>2</v>
      </c>
      <c r="H38" s="83"/>
      <c r="I38" s="82"/>
      <c r="J38" s="83"/>
      <c r="K38" s="77">
        <v>6</v>
      </c>
      <c r="L38" s="82">
        <v>4</v>
      </c>
      <c r="M38" s="83"/>
      <c r="N38" s="35">
        <v>2</v>
      </c>
      <c r="O38" s="35"/>
      <c r="P38" s="77">
        <v>29</v>
      </c>
      <c r="Q38" s="32">
        <v>26</v>
      </c>
      <c r="R38" s="35">
        <f t="shared" si="0"/>
        <v>1</v>
      </c>
      <c r="S38" s="55"/>
      <c r="T38" s="55"/>
      <c r="U38" s="55"/>
      <c r="V38" s="55"/>
      <c r="W38" s="55"/>
      <c r="X38" s="55"/>
      <c r="Y38" s="55"/>
      <c r="Z38" s="55"/>
      <c r="AA38" s="55">
        <v>1</v>
      </c>
      <c r="AB38" s="55"/>
      <c r="AC38" s="131">
        <f t="shared" si="1"/>
        <v>1</v>
      </c>
      <c r="AD38" s="105"/>
      <c r="AE38" s="105"/>
      <c r="AF38" s="105"/>
      <c r="AG38" s="105"/>
      <c r="AH38" s="131">
        <f t="shared" si="2"/>
        <v>0</v>
      </c>
      <c r="AI38" s="32">
        <v>26</v>
      </c>
    </row>
    <row r="39" spans="1:35" ht="15" customHeight="1">
      <c r="A39" s="32">
        <v>27</v>
      </c>
      <c r="B39" s="88">
        <f>C39+D39+E39+F39+G39+H39+I39+J39+K39+M39+L39+N39+O39</f>
        <v>0</v>
      </c>
      <c r="C39" s="82"/>
      <c r="D39" s="83"/>
      <c r="E39" s="82"/>
      <c r="F39" s="83"/>
      <c r="G39" s="82"/>
      <c r="H39" s="83"/>
      <c r="I39" s="82"/>
      <c r="J39" s="83"/>
      <c r="K39" s="77"/>
      <c r="L39" s="82"/>
      <c r="M39" s="83"/>
      <c r="N39" s="35"/>
      <c r="O39" s="35"/>
      <c r="P39" s="77"/>
      <c r="Q39" s="32">
        <v>27</v>
      </c>
      <c r="R39" s="35">
        <f t="shared" si="0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1">
        <f t="shared" si="1"/>
        <v>0</v>
      </c>
      <c r="AD39" s="105"/>
      <c r="AE39" s="105"/>
      <c r="AF39" s="105"/>
      <c r="AG39" s="105"/>
      <c r="AH39" s="131">
        <f t="shared" si="2"/>
        <v>0</v>
      </c>
      <c r="AI39" s="32">
        <v>27</v>
      </c>
    </row>
    <row r="40" spans="1:35" ht="15" customHeight="1">
      <c r="A40" s="32">
        <v>28</v>
      </c>
      <c r="B40" s="88">
        <f>C40+D40+E40+F40+G40+H40+I40+J40+K40+L40+M40+N40+O40</f>
        <v>15</v>
      </c>
      <c r="C40" s="82"/>
      <c r="D40" s="83"/>
      <c r="E40" s="82"/>
      <c r="F40" s="83"/>
      <c r="G40" s="82"/>
      <c r="H40" s="83"/>
      <c r="I40" s="82"/>
      <c r="J40" s="83"/>
      <c r="K40" s="77"/>
      <c r="L40" s="82"/>
      <c r="M40" s="83"/>
      <c r="N40" s="35">
        <v>15</v>
      </c>
      <c r="O40" s="35"/>
      <c r="P40" s="77">
        <v>15</v>
      </c>
      <c r="Q40" s="32">
        <v>28</v>
      </c>
      <c r="R40" s="35">
        <f t="shared" si="0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1">
        <f t="shared" si="1"/>
        <v>0</v>
      </c>
      <c r="AD40" s="105"/>
      <c r="AE40" s="105"/>
      <c r="AF40" s="105"/>
      <c r="AG40" s="105"/>
      <c r="AH40" s="131">
        <f t="shared" si="2"/>
        <v>0</v>
      </c>
      <c r="AI40" s="32">
        <v>28</v>
      </c>
    </row>
    <row r="41" spans="1:35" ht="15" customHeight="1">
      <c r="A41" s="32">
        <v>29</v>
      </c>
      <c r="B41" s="88">
        <f>C41+D41+E41+F41+G41+H41+I41+J41+K41+L41+M41+N41+O41</f>
        <v>13</v>
      </c>
      <c r="C41" s="82"/>
      <c r="D41" s="83"/>
      <c r="E41" s="82"/>
      <c r="F41" s="83">
        <v>1</v>
      </c>
      <c r="G41" s="82"/>
      <c r="H41" s="83"/>
      <c r="I41" s="82"/>
      <c r="J41" s="83"/>
      <c r="K41" s="77"/>
      <c r="L41" s="82"/>
      <c r="M41" s="83"/>
      <c r="N41" s="35">
        <v>12</v>
      </c>
      <c r="O41" s="35"/>
      <c r="P41" s="77">
        <v>13</v>
      </c>
      <c r="Q41" s="32">
        <v>29</v>
      </c>
      <c r="R41" s="35">
        <f t="shared" si="0"/>
        <v>4</v>
      </c>
      <c r="S41" s="55"/>
      <c r="T41" s="55"/>
      <c r="U41" s="55"/>
      <c r="V41" s="55"/>
      <c r="W41" s="55">
        <v>3</v>
      </c>
      <c r="X41" s="55"/>
      <c r="Y41" s="55"/>
      <c r="Z41" s="55"/>
      <c r="AA41" s="55">
        <v>1</v>
      </c>
      <c r="AB41" s="55">
        <v>1</v>
      </c>
      <c r="AC41" s="131">
        <f t="shared" si="1"/>
        <v>5</v>
      </c>
      <c r="AD41" s="105"/>
      <c r="AE41" s="105"/>
      <c r="AF41" s="105"/>
      <c r="AG41" s="105"/>
      <c r="AH41" s="131">
        <f t="shared" si="2"/>
        <v>0</v>
      </c>
      <c r="AI41" s="32">
        <v>29</v>
      </c>
    </row>
    <row r="42" spans="1:35" ht="15" customHeight="1">
      <c r="A42" s="32">
        <v>30</v>
      </c>
      <c r="B42" s="88">
        <f>C42+D42+E42+F42+G42+H42+I42+J42+K42+L42+M42+N42+O42</f>
        <v>0</v>
      </c>
      <c r="C42" s="82"/>
      <c r="D42" s="83"/>
      <c r="E42" s="82"/>
      <c r="F42" s="83"/>
      <c r="G42" s="82"/>
      <c r="H42" s="83"/>
      <c r="I42" s="82"/>
      <c r="J42" s="83"/>
      <c r="K42" s="77"/>
      <c r="L42" s="82"/>
      <c r="M42" s="83"/>
      <c r="N42" s="35"/>
      <c r="O42" s="35"/>
      <c r="P42" s="77"/>
      <c r="Q42" s="32">
        <v>30</v>
      </c>
      <c r="R42" s="35">
        <f t="shared" si="0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1">
        <f t="shared" si="1"/>
        <v>0</v>
      </c>
      <c r="AD42" s="105"/>
      <c r="AE42" s="105"/>
      <c r="AF42" s="105"/>
      <c r="AG42" s="105"/>
      <c r="AH42" s="131">
        <f t="shared" si="2"/>
        <v>0</v>
      </c>
      <c r="AI42" s="32">
        <v>30</v>
      </c>
    </row>
    <row r="43" spans="1:35" ht="15" customHeight="1">
      <c r="A43" s="32">
        <v>31</v>
      </c>
      <c r="B43" s="88"/>
      <c r="C43" s="82"/>
      <c r="D43" s="83"/>
      <c r="E43" s="82"/>
      <c r="F43" s="83"/>
      <c r="G43" s="82"/>
      <c r="H43" s="83"/>
      <c r="I43" s="82"/>
      <c r="J43" s="83"/>
      <c r="K43" s="77"/>
      <c r="L43" s="82"/>
      <c r="M43" s="83"/>
      <c r="N43" s="35"/>
      <c r="O43" s="35"/>
      <c r="P43" s="77"/>
      <c r="Q43" s="32">
        <v>31</v>
      </c>
      <c r="R43" s="35">
        <f t="shared" si="0"/>
        <v>0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131">
        <f t="shared" si="1"/>
        <v>0</v>
      </c>
      <c r="AD43" s="105"/>
      <c r="AE43" s="105"/>
      <c r="AF43" s="105"/>
      <c r="AG43" s="105"/>
      <c r="AH43" s="131">
        <f t="shared" si="2"/>
        <v>0</v>
      </c>
      <c r="AI43" s="25">
        <v>31</v>
      </c>
    </row>
    <row r="44" spans="1:35" ht="52.5">
      <c r="A44" s="87" t="s">
        <v>69</v>
      </c>
      <c r="B44" s="63">
        <f>B42+B41+B40+B39+B38+B37+B36+B35+B34+B33+B32+B31+B30+B29+B28+B27+B26+B25+B24+B23+B22+B21+B20+B19+B18+B17+B16+B15+B14+B13</f>
        <v>922</v>
      </c>
      <c r="C44" s="82">
        <f>C38+C37+C34+C33+C32+C31+C30+C27+C25+C24+C23+C20+C19+C18+C17+C16+C15+C14+C13+C21+C22+C28+C29+C35+C36+C39+C40+C41+C42+C43</f>
        <v>190</v>
      </c>
      <c r="D44" s="82">
        <f>D43+D42+D41+D40+D39+D38+D37+D36+D35+D34+D33+D32+D31+D30+D29+D28+D27+D26+D25+D24+D23+D22+D21+D20+D19+D18+D17+D16+D15+D14+D13</f>
        <v>23</v>
      </c>
      <c r="E44" s="82">
        <f>E43+E42+E41+E40+E39+E38+E37+E36+E35+E34+E33+E32+E31+E30+E29+E28+E27+E26+E25+E24+E23+E22+E21+E20+E19+E18+E17+E16+E15+E14+E13</f>
        <v>43</v>
      </c>
      <c r="F44" s="82">
        <v>66</v>
      </c>
      <c r="G44" s="82">
        <f aca="true" t="shared" si="5" ref="D44:J44">G43+G42+G41+G40+G39+G38+G37+G36+G35+G34+G33+G32+G31+G30+G29+G28+G27+G26+G25+G24+G23+G22+G21+G20+G19+G18+G17+G16+G15+G14+G13</f>
        <v>76</v>
      </c>
      <c r="H44" s="82">
        <f t="shared" si="5"/>
        <v>56</v>
      </c>
      <c r="I44" s="82">
        <f t="shared" si="5"/>
        <v>37</v>
      </c>
      <c r="J44" s="82">
        <f t="shared" si="5"/>
        <v>68</v>
      </c>
      <c r="K44" s="82">
        <v>145</v>
      </c>
      <c r="L44" s="82">
        <f>L43+L42+L41+L40+L39+L38+L37+L36+L35+L34+L33+L32+L31+L30+L29+L28+L27+L26+L25+L24+L23+L22+L21+L20+L19+L18+L17+L16+L15+L14+L13</f>
        <v>77</v>
      </c>
      <c r="M44" s="82">
        <v>63</v>
      </c>
      <c r="N44" s="82">
        <f>N13+N14+N15+N16+N17+N18+N19+N20+N21+N22+N23+N24+N25+N26+N27+N28+N29+N30+N31+N32+N33+N34+N35+N36+N37+N38+N39+N40+N41+N42+N43</f>
        <v>69</v>
      </c>
      <c r="O44" s="82">
        <f>O18+O20+O25+O26+O27+O28+O29+O30+O31+O32+O33+O34+O35+O36+O37+O38+O39+O40+O41+O42+O43</f>
        <v>9</v>
      </c>
      <c r="P44" s="93">
        <v>922</v>
      </c>
      <c r="Q44" s="35"/>
      <c r="R44" s="46"/>
      <c r="S44" s="49"/>
      <c r="T44" s="49"/>
      <c r="U44" s="49">
        <f>U27+U28+U29+U30+U31+U32+U33+U34+U35+U36+U37+U38+U39+U40+U41+U42+U43</f>
        <v>0</v>
      </c>
      <c r="V44" s="49"/>
      <c r="W44" s="49">
        <f>W43+W42+W41+W40+W39+W38+W37+W36+W35+W34+W33+W32+W31+W30+W29+W28+W27+W26+W25+W24+W23+W22+W21+W20+W19+W18+W17+W16+W15+W14+W13</f>
        <v>138</v>
      </c>
      <c r="X44" s="49">
        <f>X43+X42+X41+X40+X39+X38+X37+X36+X35+X34+X33+X32+X31+X30+X29+X28+X27+X26+X25+X24+X23+X22+X21+X20+X19+X18+X17+X16+X15+X14+X13</f>
        <v>116</v>
      </c>
      <c r="Y44" s="49">
        <f>Y13+Y14+Y15+Y16+Y17+Y18+Y19+Y20+Y21+Y22+Y23+Y24+Y25+Y26+Y27+Y28+Y29+Y30+Y31+Y32+Y33+Y34+Y35+Y36+Y37+Y38+Y39+Y40+Y41+Y42+Y43</f>
        <v>11</v>
      </c>
      <c r="Z44" s="49">
        <f>Z13+Z14+Z15+Z16+Z17+Z18+Z19+Z20+Z21+Z22+Z23+Z24+Z25+Z26+Z27+Z28+Z29+Z30+Z31+Z32+Z33+Z34+Z35+Z36+Z37+Z38+Z39+Z40+Z41+Z42+Z43</f>
        <v>0</v>
      </c>
      <c r="AA44" s="49">
        <f>AA13+AA14+AA15+AA16+AA17+AA18+AA19+AA20+AA21+AA22+AA23+AA24+AA25+AA26+AA27+AA28+AA29+AA30+AA31+AA32+AA33+AA34+AA35+AA36+AA37+AA38+AA39+AA40+AA41+AA42+AA43</f>
        <v>18</v>
      </c>
      <c r="AB44" s="49">
        <f>AB13+AB14+AB15+AB16+AB17+AB18+AB19+AB20+AB21+AB22+AB23+AB24+AB25+AB26+AB27+AB28+AB29+AB30+AB31+AB32+AB33+AB34+AB35+AB36+AB37+AB38+AB39+AB40+AB41+AB42+AB43</f>
        <v>12</v>
      </c>
      <c r="AC44" s="133">
        <f>AC13+AC14+AC15+AC16+AC17+AC18+AC19+AC20+AC21+AC22+AC23+AC24+AC25+AC26+AC27+AC28+AC29+AC30+AC31+AC32+AC33+AC34+AC35+AC36+AC37+AC38+AC39+AC40+AC41+AC42+AC43</f>
        <v>295</v>
      </c>
      <c r="AD44" s="105"/>
      <c r="AE44" s="105"/>
      <c r="AF44" s="105"/>
      <c r="AG44" s="105"/>
      <c r="AH44" s="131">
        <f>SUM(AH13:AH43)</f>
        <v>0</v>
      </c>
      <c r="AI44" s="105"/>
    </row>
    <row r="45" spans="1:35" ht="15" customHeight="1">
      <c r="A45" s="35"/>
      <c r="B45" s="35"/>
      <c r="C45" s="248" t="s">
        <v>41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50"/>
      <c r="P45" s="116"/>
      <c r="Q45" s="63"/>
      <c r="R45" s="36">
        <f>SUM(R13:R43)</f>
        <v>283</v>
      </c>
      <c r="S45" s="231" t="s">
        <v>41</v>
      </c>
      <c r="T45" s="232"/>
      <c r="U45" s="232"/>
      <c r="V45" s="232"/>
      <c r="W45" s="232"/>
      <c r="X45" s="232"/>
      <c r="Y45" s="232"/>
      <c r="Z45" s="232"/>
      <c r="AA45" s="232"/>
      <c r="AB45" s="25"/>
      <c r="AC45" s="131"/>
      <c r="AD45" s="105"/>
      <c r="AE45" s="105"/>
      <c r="AF45" s="105"/>
      <c r="AG45" s="105"/>
      <c r="AH45" s="131"/>
      <c r="AI45" s="105"/>
    </row>
    <row r="46" spans="1:34" ht="30" customHeight="1">
      <c r="A46" s="17"/>
      <c r="B46" s="17"/>
      <c r="C46" s="216" t="s">
        <v>33</v>
      </c>
      <c r="D46" s="217"/>
      <c r="E46" s="216" t="s">
        <v>34</v>
      </c>
      <c r="F46" s="217"/>
      <c r="G46" s="218" t="s">
        <v>35</v>
      </c>
      <c r="H46" s="219"/>
      <c r="I46" s="218" t="s">
        <v>36</v>
      </c>
      <c r="J46" s="219"/>
      <c r="K46" s="92" t="s">
        <v>47</v>
      </c>
      <c r="L46" s="218" t="s">
        <v>46</v>
      </c>
      <c r="M46" s="219"/>
      <c r="N46" s="21" t="s">
        <v>72</v>
      </c>
      <c r="O46" s="26" t="s">
        <v>2</v>
      </c>
      <c r="P46" s="100"/>
      <c r="Q46" s="26"/>
      <c r="R46" s="17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31"/>
      <c r="AD46" s="105"/>
      <c r="AE46" s="105"/>
      <c r="AF46" s="105"/>
      <c r="AG46" s="105"/>
      <c r="AH46" s="131"/>
    </row>
    <row r="47" spans="1:34" ht="54.75" customHeight="1">
      <c r="A47" s="91" t="s">
        <v>68</v>
      </c>
      <c r="B47" s="44">
        <f>B44+B12</f>
        <v>4566</v>
      </c>
      <c r="C47" s="29">
        <f>C12+C44</f>
        <v>814</v>
      </c>
      <c r="D47" s="29">
        <f aca="true" t="shared" si="6" ref="D47:O47">D44+D12</f>
        <v>213</v>
      </c>
      <c r="E47" s="29">
        <f t="shared" si="6"/>
        <v>197</v>
      </c>
      <c r="F47" s="29">
        <f t="shared" si="6"/>
        <v>365</v>
      </c>
      <c r="G47" s="29">
        <f t="shared" si="6"/>
        <v>671</v>
      </c>
      <c r="H47" s="29">
        <f t="shared" si="6"/>
        <v>274</v>
      </c>
      <c r="I47" s="29">
        <f t="shared" si="6"/>
        <v>105</v>
      </c>
      <c r="J47" s="29">
        <f t="shared" si="6"/>
        <v>262</v>
      </c>
      <c r="K47" s="29">
        <f t="shared" si="6"/>
        <v>436</v>
      </c>
      <c r="L47" s="29">
        <f t="shared" si="6"/>
        <v>435</v>
      </c>
      <c r="M47" s="29">
        <f t="shared" si="6"/>
        <v>361</v>
      </c>
      <c r="N47" s="29">
        <f t="shared" si="6"/>
        <v>241</v>
      </c>
      <c r="O47" s="29">
        <f t="shared" si="6"/>
        <v>192</v>
      </c>
      <c r="P47" s="117">
        <f>C47+D47+E47+F47+G47+H47+I47+J47+K47+L47+M47+N47+O47</f>
        <v>4566</v>
      </c>
      <c r="Q47" s="44"/>
      <c r="R47" s="111"/>
      <c r="S47" s="107">
        <f>S12+S44</f>
        <v>0</v>
      </c>
      <c r="T47" s="107">
        <f>T12+T44</f>
        <v>0</v>
      </c>
      <c r="U47" s="107">
        <f>U12+U44</f>
        <v>0</v>
      </c>
      <c r="V47" s="107">
        <f aca="true" t="shared" si="7" ref="V47:AB47">V12+V44</f>
        <v>0</v>
      </c>
      <c r="W47" s="107">
        <f t="shared" si="7"/>
        <v>189</v>
      </c>
      <c r="X47" s="107">
        <f t="shared" si="7"/>
        <v>808</v>
      </c>
      <c r="Y47" s="107">
        <f t="shared" si="7"/>
        <v>274</v>
      </c>
      <c r="Z47" s="107">
        <f t="shared" si="7"/>
        <v>30</v>
      </c>
      <c r="AA47" s="107">
        <f t="shared" si="7"/>
        <v>133</v>
      </c>
      <c r="AB47" s="107">
        <f t="shared" si="7"/>
        <v>6417</v>
      </c>
      <c r="AC47" s="134">
        <f>SUM(S47:AB47)</f>
        <v>7851</v>
      </c>
      <c r="AD47" s="105"/>
      <c r="AE47" s="105"/>
      <c r="AF47" s="105"/>
      <c r="AG47" s="105"/>
      <c r="AH47" s="131">
        <f>AH12+AH44</f>
        <v>12</v>
      </c>
    </row>
    <row r="48" spans="1:34" ht="20.25">
      <c r="A48" s="15"/>
      <c r="B48" s="41"/>
      <c r="C48" s="230" t="s">
        <v>5</v>
      </c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41"/>
      <c r="Q48" s="113"/>
      <c r="R48" s="114">
        <f>R45+R12</f>
        <v>1434</v>
      </c>
      <c r="S48" s="231" t="s">
        <v>5</v>
      </c>
      <c r="T48" s="231"/>
      <c r="U48" s="231"/>
      <c r="V48" s="231"/>
      <c r="W48" s="231"/>
      <c r="X48" s="231"/>
      <c r="Y48" s="231"/>
      <c r="Z48" s="231"/>
      <c r="AA48" s="231"/>
      <c r="AB48" s="25"/>
      <c r="AC48" s="105"/>
      <c r="AD48" s="105"/>
      <c r="AE48" s="105"/>
      <c r="AF48" s="105"/>
      <c r="AG48" s="105"/>
      <c r="AH48" s="105"/>
    </row>
  </sheetData>
  <sheetProtection/>
  <mergeCells count="48">
    <mergeCell ref="AI5:AI10"/>
    <mergeCell ref="L10:M10"/>
    <mergeCell ref="A4:P4"/>
    <mergeCell ref="Q4:AB4"/>
    <mergeCell ref="A5:A10"/>
    <mergeCell ref="B5:B10"/>
    <mergeCell ref="C5:O7"/>
    <mergeCell ref="P5:P10"/>
    <mergeCell ref="E10:F10"/>
    <mergeCell ref="G10:H10"/>
    <mergeCell ref="O8:O10"/>
    <mergeCell ref="A2:P2"/>
    <mergeCell ref="R2:AB2"/>
    <mergeCell ref="Q5:Q10"/>
    <mergeCell ref="S5:AB5"/>
    <mergeCell ref="S6:S10"/>
    <mergeCell ref="T6:T10"/>
    <mergeCell ref="AA6:AA10"/>
    <mergeCell ref="AB6:AB10"/>
    <mergeCell ref="X6:X10"/>
    <mergeCell ref="C8:M9"/>
    <mergeCell ref="C48:O48"/>
    <mergeCell ref="S48:AA48"/>
    <mergeCell ref="C45:O45"/>
    <mergeCell ref="Z6:Z10"/>
    <mergeCell ref="S11:AA11"/>
    <mergeCell ref="C11:O11"/>
    <mergeCell ref="W6:W10"/>
    <mergeCell ref="I10:J10"/>
    <mergeCell ref="R5:R10"/>
    <mergeCell ref="Y6:Y10"/>
    <mergeCell ref="AH6:AH10"/>
    <mergeCell ref="AD5:AH5"/>
    <mergeCell ref="AC6:AC10"/>
    <mergeCell ref="AD6:AD10"/>
    <mergeCell ref="AE6:AE10"/>
    <mergeCell ref="AF6:AF10"/>
    <mergeCell ref="AG6:AG10"/>
    <mergeCell ref="C10:D10"/>
    <mergeCell ref="U6:U10"/>
    <mergeCell ref="V6:V10"/>
    <mergeCell ref="C46:D46"/>
    <mergeCell ref="E46:F46"/>
    <mergeCell ref="G46:H46"/>
    <mergeCell ref="I46:J46"/>
    <mergeCell ref="L46:M46"/>
    <mergeCell ref="S45:AA45"/>
    <mergeCell ref="N8:N10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2:AI48"/>
  <sheetViews>
    <sheetView zoomScale="74" zoomScaleNormal="74" zoomScaleSheetLayoutView="68" zoomScalePageLayoutView="0" workbookViewId="0" topLeftCell="A18">
      <selection activeCell="P45" sqref="P45"/>
    </sheetView>
  </sheetViews>
  <sheetFormatPr defaultColWidth="9.00390625" defaultRowHeight="16.5" customHeight="1"/>
  <cols>
    <col min="1" max="1" width="8.625" style="15" customWidth="1"/>
    <col min="2" max="2" width="8.625" style="14" customWidth="1"/>
    <col min="3" max="10" width="4.625" style="14" customWidth="1"/>
    <col min="11" max="11" width="8.625" style="14" customWidth="1"/>
    <col min="12" max="13" width="4.625" style="14" customWidth="1"/>
    <col min="14" max="18" width="8.625" style="14" customWidth="1"/>
    <col min="19" max="28" width="8.625" style="24" customWidth="1"/>
  </cols>
  <sheetData>
    <row r="1" ht="15" customHeight="1"/>
    <row r="2" spans="1:30" ht="15" customHeight="1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16"/>
      <c r="R2" s="209" t="s">
        <v>29</v>
      </c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"/>
      <c r="AD2" s="20"/>
    </row>
    <row r="3" ht="15" customHeight="1"/>
    <row r="4" spans="1:28" ht="15" customHeight="1">
      <c r="A4" s="209" t="s">
        <v>93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24" t="s">
        <v>94</v>
      </c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1:35" ht="15" customHeight="1">
      <c r="A5" s="210" t="s">
        <v>4</v>
      </c>
      <c r="B5" s="213" t="s">
        <v>42</v>
      </c>
      <c r="C5" s="210" t="s">
        <v>1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3" t="s">
        <v>49</v>
      </c>
      <c r="Q5" s="285" t="s">
        <v>4</v>
      </c>
      <c r="R5" s="234" t="s">
        <v>65</v>
      </c>
      <c r="S5" s="227" t="s">
        <v>43</v>
      </c>
      <c r="T5" s="227"/>
      <c r="U5" s="227"/>
      <c r="V5" s="227"/>
      <c r="W5" s="227"/>
      <c r="X5" s="227"/>
      <c r="Y5" s="227"/>
      <c r="Z5" s="227"/>
      <c r="AA5" s="227"/>
      <c r="AB5" s="227"/>
      <c r="AC5" s="105"/>
      <c r="AD5" s="241" t="s">
        <v>62</v>
      </c>
      <c r="AE5" s="241"/>
      <c r="AF5" s="241"/>
      <c r="AG5" s="241"/>
      <c r="AH5" s="241"/>
      <c r="AI5" s="210" t="s">
        <v>4</v>
      </c>
    </row>
    <row r="6" spans="1:35" ht="15" customHeight="1">
      <c r="A6" s="210"/>
      <c r="B6" s="214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4"/>
      <c r="Q6" s="286"/>
      <c r="R6" s="234"/>
      <c r="S6" s="225" t="s">
        <v>39</v>
      </c>
      <c r="T6" s="229" t="s">
        <v>40</v>
      </c>
      <c r="U6" s="243" t="s">
        <v>50</v>
      </c>
      <c r="V6" s="225" t="s">
        <v>30</v>
      </c>
      <c r="W6" s="226" t="s">
        <v>51</v>
      </c>
      <c r="X6" s="226" t="s">
        <v>52</v>
      </c>
      <c r="Y6" s="226" t="s">
        <v>54</v>
      </c>
      <c r="Z6" s="225" t="s">
        <v>53</v>
      </c>
      <c r="AA6" s="225" t="s">
        <v>79</v>
      </c>
      <c r="AB6" s="225" t="s">
        <v>31</v>
      </c>
      <c r="AC6" s="242" t="s">
        <v>56</v>
      </c>
      <c r="AD6" s="228" t="s">
        <v>57</v>
      </c>
      <c r="AE6" s="228" t="s">
        <v>58</v>
      </c>
      <c r="AF6" s="228" t="s">
        <v>59</v>
      </c>
      <c r="AG6" s="228" t="s">
        <v>60</v>
      </c>
      <c r="AH6" s="228" t="s">
        <v>61</v>
      </c>
      <c r="AI6" s="210"/>
    </row>
    <row r="7" spans="1:35" ht="15" customHeight="1">
      <c r="A7" s="210"/>
      <c r="B7" s="214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4"/>
      <c r="Q7" s="286"/>
      <c r="R7" s="234"/>
      <c r="S7" s="225"/>
      <c r="T7" s="229"/>
      <c r="U7" s="243"/>
      <c r="V7" s="225"/>
      <c r="W7" s="226"/>
      <c r="X7" s="226"/>
      <c r="Y7" s="226"/>
      <c r="Z7" s="225"/>
      <c r="AA7" s="225"/>
      <c r="AB7" s="225"/>
      <c r="AC7" s="242"/>
      <c r="AD7" s="228"/>
      <c r="AE7" s="228"/>
      <c r="AF7" s="228"/>
      <c r="AG7" s="228"/>
      <c r="AH7" s="228"/>
      <c r="AI7" s="210"/>
    </row>
    <row r="8" spans="1:35" ht="15" customHeight="1">
      <c r="A8" s="210"/>
      <c r="B8" s="214"/>
      <c r="C8" s="210" t="s">
        <v>3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 t="s">
        <v>32</v>
      </c>
      <c r="O8" s="210" t="s">
        <v>2</v>
      </c>
      <c r="P8" s="214"/>
      <c r="Q8" s="286"/>
      <c r="R8" s="234"/>
      <c r="S8" s="225"/>
      <c r="T8" s="229"/>
      <c r="U8" s="243"/>
      <c r="V8" s="225"/>
      <c r="W8" s="226"/>
      <c r="X8" s="226"/>
      <c r="Y8" s="226"/>
      <c r="Z8" s="225"/>
      <c r="AA8" s="225"/>
      <c r="AB8" s="225"/>
      <c r="AC8" s="242"/>
      <c r="AD8" s="228"/>
      <c r="AE8" s="228"/>
      <c r="AF8" s="228"/>
      <c r="AG8" s="228"/>
      <c r="AH8" s="228"/>
      <c r="AI8" s="210"/>
    </row>
    <row r="9" spans="1:35" ht="15" customHeight="1">
      <c r="A9" s="210"/>
      <c r="B9" s="214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4"/>
      <c r="Q9" s="286"/>
      <c r="R9" s="234"/>
      <c r="S9" s="225"/>
      <c r="T9" s="229"/>
      <c r="U9" s="243"/>
      <c r="V9" s="225"/>
      <c r="W9" s="226"/>
      <c r="X9" s="226"/>
      <c r="Y9" s="226"/>
      <c r="Z9" s="225"/>
      <c r="AA9" s="225"/>
      <c r="AB9" s="225"/>
      <c r="AC9" s="242"/>
      <c r="AD9" s="228"/>
      <c r="AE9" s="228"/>
      <c r="AF9" s="228"/>
      <c r="AG9" s="228"/>
      <c r="AH9" s="228"/>
      <c r="AI9" s="210"/>
    </row>
    <row r="10" spans="1:35" s="23" customFormat="1" ht="64.5" customHeight="1">
      <c r="A10" s="210"/>
      <c r="B10" s="215"/>
      <c r="C10" s="211" t="s">
        <v>33</v>
      </c>
      <c r="D10" s="212"/>
      <c r="E10" s="211" t="s">
        <v>34</v>
      </c>
      <c r="F10" s="212"/>
      <c r="G10" s="212" t="s">
        <v>35</v>
      </c>
      <c r="H10" s="212"/>
      <c r="I10" s="212" t="s">
        <v>36</v>
      </c>
      <c r="J10" s="212"/>
      <c r="K10" s="92" t="s">
        <v>47</v>
      </c>
      <c r="L10" s="218" t="s">
        <v>46</v>
      </c>
      <c r="M10" s="219"/>
      <c r="N10" s="210"/>
      <c r="O10" s="210"/>
      <c r="P10" s="215"/>
      <c r="Q10" s="287"/>
      <c r="R10" s="234"/>
      <c r="S10" s="225"/>
      <c r="T10" s="229"/>
      <c r="U10" s="243"/>
      <c r="V10" s="225"/>
      <c r="W10" s="226"/>
      <c r="X10" s="226"/>
      <c r="Y10" s="226"/>
      <c r="Z10" s="225"/>
      <c r="AA10" s="225"/>
      <c r="AB10" s="225"/>
      <c r="AC10" s="242"/>
      <c r="AD10" s="228"/>
      <c r="AE10" s="228"/>
      <c r="AF10" s="228"/>
      <c r="AG10" s="228"/>
      <c r="AH10" s="228"/>
      <c r="AI10" s="210"/>
    </row>
    <row r="11" spans="1:35" ht="15" customHeight="1">
      <c r="A11" s="50"/>
      <c r="B11" s="51"/>
      <c r="C11" s="235" t="s">
        <v>37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45"/>
      <c r="Q11" s="123"/>
      <c r="R11" s="33"/>
      <c r="S11" s="233" t="s">
        <v>37</v>
      </c>
      <c r="T11" s="233"/>
      <c r="U11" s="233"/>
      <c r="V11" s="233"/>
      <c r="W11" s="233"/>
      <c r="X11" s="233"/>
      <c r="Y11" s="233"/>
      <c r="Z11" s="233"/>
      <c r="AA11" s="233"/>
      <c r="AB11" s="25"/>
      <c r="AC11" s="131"/>
      <c r="AD11" s="105"/>
      <c r="AE11" s="105"/>
      <c r="AF11" s="105"/>
      <c r="AG11" s="105"/>
      <c r="AH11" s="131"/>
      <c r="AI11" s="67"/>
    </row>
    <row r="12" spans="1:35" s="75" customFormat="1" ht="15" customHeight="1">
      <c r="A12" s="72"/>
      <c r="B12" s="69">
        <f>C12+D12+E12+F12+G12+H12+I12+J12+K12+L12+M12+N12+O12</f>
        <v>4566</v>
      </c>
      <c r="C12" s="82">
        <f>Дек!C47</f>
        <v>814</v>
      </c>
      <c r="D12" s="82">
        <f>Дек!D47</f>
        <v>213</v>
      </c>
      <c r="E12" s="82">
        <f>Дек!E47</f>
        <v>197</v>
      </c>
      <c r="F12" s="82">
        <f>Дек!F47</f>
        <v>365</v>
      </c>
      <c r="G12" s="82">
        <f>Дек!G47</f>
        <v>671</v>
      </c>
      <c r="H12" s="82">
        <f>Дек!H47</f>
        <v>274</v>
      </c>
      <c r="I12" s="82">
        <f>Дек!I47</f>
        <v>105</v>
      </c>
      <c r="J12" s="82">
        <f>Дек!J47</f>
        <v>262</v>
      </c>
      <c r="K12" s="82">
        <f>Дек!K47</f>
        <v>436</v>
      </c>
      <c r="L12" s="82">
        <f>Дек!L47</f>
        <v>435</v>
      </c>
      <c r="M12" s="82">
        <f>Дек!M47</f>
        <v>361</v>
      </c>
      <c r="N12" s="82">
        <f>Дек!N47</f>
        <v>241</v>
      </c>
      <c r="O12" s="82">
        <f>Дек!O47</f>
        <v>192</v>
      </c>
      <c r="P12" s="73">
        <f>B12</f>
        <v>4566</v>
      </c>
      <c r="Q12" s="124"/>
      <c r="R12" s="70">
        <f>Дек!R48</f>
        <v>1434</v>
      </c>
      <c r="S12" s="76">
        <f>Дек!S47</f>
        <v>0</v>
      </c>
      <c r="T12" s="76">
        <f>Дек!T47</f>
        <v>0</v>
      </c>
      <c r="U12" s="76">
        <f>Дек!U47</f>
        <v>0</v>
      </c>
      <c r="V12" s="76">
        <f>Дек!V47</f>
        <v>0</v>
      </c>
      <c r="W12" s="76">
        <f>Дек!W47</f>
        <v>189</v>
      </c>
      <c r="X12" s="76">
        <f>Дек!X47</f>
        <v>808</v>
      </c>
      <c r="Y12" s="76">
        <f>Дек!Y47</f>
        <v>274</v>
      </c>
      <c r="Z12" s="76">
        <f>Дек!Z47</f>
        <v>30</v>
      </c>
      <c r="AA12" s="76">
        <f>Дек!AA47</f>
        <v>133</v>
      </c>
      <c r="AB12" s="76">
        <f>Дек!AB47</f>
        <v>6417</v>
      </c>
      <c r="AC12" s="135">
        <f>SUM(S12:AB12)</f>
        <v>7851</v>
      </c>
      <c r="AD12" s="106">
        <f>Дек!AD47</f>
        <v>0</v>
      </c>
      <c r="AE12" s="106">
        <f>Дек!AE47</f>
        <v>0</v>
      </c>
      <c r="AF12" s="106">
        <f>Дек!AF47</f>
        <v>0</v>
      </c>
      <c r="AG12" s="106">
        <f>Дек!AG47</f>
        <v>0</v>
      </c>
      <c r="AH12" s="138">
        <f>Дек!AH47</f>
        <v>12</v>
      </c>
      <c r="AI12" s="38"/>
    </row>
    <row r="13" spans="1:35" ht="15" customHeight="1">
      <c r="A13" s="32">
        <v>1</v>
      </c>
      <c r="B13" s="88">
        <f>C13+D13+E13+F13+G13+H13+I13+J13+K13+L13+M13+N13+O13</f>
        <v>0</v>
      </c>
      <c r="C13" s="82"/>
      <c r="D13" s="83"/>
      <c r="E13" s="82"/>
      <c r="F13" s="83"/>
      <c r="G13" s="82"/>
      <c r="H13" s="83"/>
      <c r="I13" s="82"/>
      <c r="J13" s="83"/>
      <c r="K13" s="77"/>
      <c r="L13" s="82"/>
      <c r="M13" s="83"/>
      <c r="N13" s="35"/>
      <c r="O13" s="35"/>
      <c r="P13" s="35"/>
      <c r="Q13" s="125">
        <v>1</v>
      </c>
      <c r="R13" s="35">
        <f>SUM(S13:AA13)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131">
        <f>S13+T13+U13+V13+W13+X13+Y13+Z13+AA13+AB13</f>
        <v>0</v>
      </c>
      <c r="AD13" s="105"/>
      <c r="AE13" s="105"/>
      <c r="AF13" s="105"/>
      <c r="AG13" s="105"/>
      <c r="AH13" s="131">
        <f>AD13+AE13+AF13+AG13</f>
        <v>0</v>
      </c>
      <c r="AI13" s="32">
        <v>1</v>
      </c>
    </row>
    <row r="14" spans="1:35" ht="15" customHeight="1">
      <c r="A14" s="32">
        <v>2</v>
      </c>
      <c r="B14" s="88">
        <f aca="true" t="shared" si="0" ref="B14:B43">C14+D14+E14+F14+G14+H14+I14+J14+K14+L14+M14+N14+O14</f>
        <v>0</v>
      </c>
      <c r="C14" s="82"/>
      <c r="D14" s="83"/>
      <c r="E14" s="82"/>
      <c r="F14" s="83"/>
      <c r="G14" s="82"/>
      <c r="H14" s="83"/>
      <c r="I14" s="82"/>
      <c r="J14" s="83"/>
      <c r="K14" s="77"/>
      <c r="L14" s="82"/>
      <c r="M14" s="83"/>
      <c r="N14" s="35"/>
      <c r="O14" s="35"/>
      <c r="P14" s="35"/>
      <c r="Q14" s="125">
        <v>2</v>
      </c>
      <c r="R14" s="35">
        <f aca="true" t="shared" si="1" ref="R14:R43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1">
        <f aca="true" t="shared" si="2" ref="AC14:AC43">S14+T14+U14+V14+W14+X14+Y14+Z14+AA14+AB14</f>
        <v>0</v>
      </c>
      <c r="AD14" s="105"/>
      <c r="AE14" s="105"/>
      <c r="AF14" s="105"/>
      <c r="AG14" s="105"/>
      <c r="AH14" s="131">
        <f aca="true" t="shared" si="3" ref="AH14:AH43">AD14+AE14+AF14+AG14</f>
        <v>0</v>
      </c>
      <c r="AI14" s="32">
        <v>2</v>
      </c>
    </row>
    <row r="15" spans="1:35" ht="15" customHeight="1">
      <c r="A15" s="32">
        <v>3</v>
      </c>
      <c r="B15" s="88">
        <f t="shared" si="0"/>
        <v>0</v>
      </c>
      <c r="C15" s="82"/>
      <c r="D15" s="83"/>
      <c r="E15" s="82"/>
      <c r="F15" s="83"/>
      <c r="G15" s="82"/>
      <c r="H15" s="83"/>
      <c r="I15" s="82"/>
      <c r="J15" s="83"/>
      <c r="K15" s="77"/>
      <c r="L15" s="82"/>
      <c r="M15" s="83"/>
      <c r="N15" s="35"/>
      <c r="O15" s="35"/>
      <c r="P15" s="35"/>
      <c r="Q15" s="125">
        <v>3</v>
      </c>
      <c r="R15" s="35">
        <f t="shared" si="1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31">
        <f t="shared" si="2"/>
        <v>0</v>
      </c>
      <c r="AD15" s="105"/>
      <c r="AE15" s="105"/>
      <c r="AF15" s="105"/>
      <c r="AG15" s="105"/>
      <c r="AH15" s="131">
        <f t="shared" si="3"/>
        <v>0</v>
      </c>
      <c r="AI15" s="32">
        <v>3</v>
      </c>
    </row>
    <row r="16" spans="1:35" ht="15" customHeight="1">
      <c r="A16" s="32">
        <v>4</v>
      </c>
      <c r="B16" s="88">
        <f t="shared" si="0"/>
        <v>0</v>
      </c>
      <c r="C16" s="82"/>
      <c r="D16" s="83"/>
      <c r="E16" s="82"/>
      <c r="F16" s="83"/>
      <c r="G16" s="82"/>
      <c r="H16" s="83"/>
      <c r="I16" s="82"/>
      <c r="J16" s="83"/>
      <c r="K16" s="77"/>
      <c r="L16" s="82"/>
      <c r="M16" s="83"/>
      <c r="N16" s="35"/>
      <c r="O16" s="35"/>
      <c r="P16" s="35"/>
      <c r="Q16" s="125">
        <v>4</v>
      </c>
      <c r="R16" s="35">
        <f t="shared" si="1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1">
        <f t="shared" si="2"/>
        <v>0</v>
      </c>
      <c r="AD16" s="105"/>
      <c r="AE16" s="105"/>
      <c r="AF16" s="105"/>
      <c r="AG16" s="105"/>
      <c r="AH16" s="131">
        <f t="shared" si="3"/>
        <v>0</v>
      </c>
      <c r="AI16" s="32">
        <v>4</v>
      </c>
    </row>
    <row r="17" spans="1:35" ht="15" customHeight="1">
      <c r="A17" s="32">
        <v>5</v>
      </c>
      <c r="B17" s="88">
        <f t="shared" si="0"/>
        <v>0</v>
      </c>
      <c r="C17" s="82"/>
      <c r="D17" s="83"/>
      <c r="E17" s="82"/>
      <c r="F17" s="83"/>
      <c r="G17" s="82"/>
      <c r="H17" s="83"/>
      <c r="I17" s="82"/>
      <c r="J17" s="83"/>
      <c r="K17" s="77"/>
      <c r="L17" s="82"/>
      <c r="M17" s="83"/>
      <c r="N17" s="35"/>
      <c r="O17" s="35"/>
      <c r="P17" s="35"/>
      <c r="Q17" s="125">
        <v>5</v>
      </c>
      <c r="R17" s="35">
        <f t="shared" si="1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1">
        <f t="shared" si="2"/>
        <v>0</v>
      </c>
      <c r="AD17" s="105"/>
      <c r="AE17" s="105"/>
      <c r="AF17" s="105"/>
      <c r="AG17" s="105"/>
      <c r="AH17" s="131">
        <f t="shared" si="3"/>
        <v>0</v>
      </c>
      <c r="AI17" s="32">
        <v>5</v>
      </c>
    </row>
    <row r="18" spans="1:35" ht="15" customHeight="1">
      <c r="A18" s="32">
        <v>6</v>
      </c>
      <c r="B18" s="88">
        <f t="shared" si="0"/>
        <v>0</v>
      </c>
      <c r="C18" s="82"/>
      <c r="D18" s="83"/>
      <c r="E18" s="82"/>
      <c r="F18" s="83"/>
      <c r="G18" s="82"/>
      <c r="H18" s="83"/>
      <c r="I18" s="82"/>
      <c r="J18" s="83"/>
      <c r="K18" s="77"/>
      <c r="L18" s="82"/>
      <c r="M18" s="83"/>
      <c r="N18" s="35"/>
      <c r="O18" s="35"/>
      <c r="P18" s="35"/>
      <c r="Q18" s="125">
        <v>6</v>
      </c>
      <c r="R18" s="35">
        <f t="shared" si="1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1">
        <f t="shared" si="2"/>
        <v>0</v>
      </c>
      <c r="AD18" s="105"/>
      <c r="AE18" s="105"/>
      <c r="AF18" s="105"/>
      <c r="AG18" s="105"/>
      <c r="AH18" s="131">
        <f t="shared" si="3"/>
        <v>0</v>
      </c>
      <c r="AI18" s="32">
        <v>6</v>
      </c>
    </row>
    <row r="19" spans="1:35" ht="15" customHeight="1">
      <c r="A19" s="32">
        <v>7</v>
      </c>
      <c r="B19" s="88">
        <f t="shared" si="0"/>
        <v>0</v>
      </c>
      <c r="C19" s="82"/>
      <c r="D19" s="83"/>
      <c r="E19" s="82"/>
      <c r="F19" s="83"/>
      <c r="G19" s="82"/>
      <c r="H19" s="83"/>
      <c r="I19" s="82"/>
      <c r="J19" s="83"/>
      <c r="K19" s="77"/>
      <c r="L19" s="82"/>
      <c r="M19" s="83"/>
      <c r="N19" s="35"/>
      <c r="O19" s="35"/>
      <c r="P19" s="35"/>
      <c r="Q19" s="125">
        <v>7</v>
      </c>
      <c r="R19" s="35">
        <f t="shared" si="1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131">
        <f t="shared" si="2"/>
        <v>0</v>
      </c>
      <c r="AD19" s="105"/>
      <c r="AE19" s="105"/>
      <c r="AF19" s="105"/>
      <c r="AG19" s="105"/>
      <c r="AH19" s="131">
        <f t="shared" si="3"/>
        <v>0</v>
      </c>
      <c r="AI19" s="32">
        <v>7</v>
      </c>
    </row>
    <row r="20" spans="1:35" ht="15" customHeight="1">
      <c r="A20" s="32">
        <v>8</v>
      </c>
      <c r="B20" s="88">
        <f t="shared" si="0"/>
        <v>0</v>
      </c>
      <c r="C20" s="82"/>
      <c r="D20" s="83"/>
      <c r="E20" s="82"/>
      <c r="F20" s="83"/>
      <c r="G20" s="82"/>
      <c r="H20" s="83"/>
      <c r="I20" s="82"/>
      <c r="J20" s="83"/>
      <c r="K20" s="77"/>
      <c r="L20" s="82"/>
      <c r="M20" s="83"/>
      <c r="N20" s="35"/>
      <c r="O20" s="35"/>
      <c r="P20" s="35"/>
      <c r="Q20" s="125">
        <v>8</v>
      </c>
      <c r="R20" s="35">
        <f t="shared" si="1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1">
        <f t="shared" si="2"/>
        <v>0</v>
      </c>
      <c r="AD20" s="105"/>
      <c r="AE20" s="105"/>
      <c r="AF20" s="105"/>
      <c r="AG20" s="105"/>
      <c r="AH20" s="131">
        <f t="shared" si="3"/>
        <v>0</v>
      </c>
      <c r="AI20" s="32">
        <v>8</v>
      </c>
    </row>
    <row r="21" spans="1:35" ht="15" customHeight="1">
      <c r="A21" s="32">
        <v>9</v>
      </c>
      <c r="B21" s="88">
        <f t="shared" si="0"/>
        <v>0</v>
      </c>
      <c r="C21" s="82"/>
      <c r="D21" s="83"/>
      <c r="E21" s="82"/>
      <c r="F21" s="83"/>
      <c r="G21" s="82"/>
      <c r="H21" s="83"/>
      <c r="I21" s="82"/>
      <c r="J21" s="83"/>
      <c r="K21" s="77"/>
      <c r="L21" s="82"/>
      <c r="M21" s="83"/>
      <c r="N21" s="35"/>
      <c r="O21" s="35"/>
      <c r="P21" s="35"/>
      <c r="Q21" s="125">
        <v>9</v>
      </c>
      <c r="R21" s="35">
        <f t="shared" si="1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1">
        <f t="shared" si="2"/>
        <v>0</v>
      </c>
      <c r="AD21" s="105"/>
      <c r="AE21" s="105"/>
      <c r="AF21" s="105"/>
      <c r="AG21" s="105"/>
      <c r="AH21" s="131">
        <f t="shared" si="3"/>
        <v>0</v>
      </c>
      <c r="AI21" s="32">
        <v>9</v>
      </c>
    </row>
    <row r="22" spans="1:35" ht="15" customHeight="1">
      <c r="A22" s="32">
        <v>10</v>
      </c>
      <c r="B22" s="88">
        <f t="shared" si="0"/>
        <v>81</v>
      </c>
      <c r="C22" s="82">
        <v>15</v>
      </c>
      <c r="D22" s="83"/>
      <c r="E22" s="82">
        <v>3</v>
      </c>
      <c r="F22" s="83">
        <v>4</v>
      </c>
      <c r="G22" s="82">
        <v>6</v>
      </c>
      <c r="H22" s="83"/>
      <c r="I22" s="82">
        <v>3</v>
      </c>
      <c r="J22" s="83">
        <v>14</v>
      </c>
      <c r="K22" s="77">
        <v>7</v>
      </c>
      <c r="L22" s="82">
        <v>2</v>
      </c>
      <c r="M22" s="83">
        <v>22</v>
      </c>
      <c r="N22" s="35">
        <v>5</v>
      </c>
      <c r="O22" s="35"/>
      <c r="P22" s="35">
        <v>81</v>
      </c>
      <c r="Q22" s="125">
        <v>10</v>
      </c>
      <c r="R22" s="35">
        <f t="shared" si="1"/>
        <v>33</v>
      </c>
      <c r="S22" s="55"/>
      <c r="T22" s="55"/>
      <c r="U22" s="55"/>
      <c r="V22" s="55"/>
      <c r="W22" s="55"/>
      <c r="X22" s="55">
        <v>32</v>
      </c>
      <c r="Y22" s="55">
        <v>1</v>
      </c>
      <c r="Z22" s="55"/>
      <c r="AA22" s="55"/>
      <c r="AB22" s="55">
        <v>101</v>
      </c>
      <c r="AC22" s="131">
        <f t="shared" si="2"/>
        <v>134</v>
      </c>
      <c r="AD22" s="105"/>
      <c r="AE22" s="105"/>
      <c r="AF22" s="105"/>
      <c r="AG22" s="105"/>
      <c r="AH22" s="131">
        <f t="shared" si="3"/>
        <v>0</v>
      </c>
      <c r="AI22" s="32">
        <v>10</v>
      </c>
    </row>
    <row r="23" spans="1:35" ht="15" customHeight="1">
      <c r="A23" s="32">
        <v>11</v>
      </c>
      <c r="B23" s="88">
        <f t="shared" si="0"/>
        <v>67</v>
      </c>
      <c r="C23" s="82">
        <v>6</v>
      </c>
      <c r="D23" s="83"/>
      <c r="E23" s="82">
        <v>9</v>
      </c>
      <c r="F23" s="83">
        <v>11</v>
      </c>
      <c r="G23" s="82">
        <v>8</v>
      </c>
      <c r="H23" s="83">
        <v>1</v>
      </c>
      <c r="I23" s="82"/>
      <c r="J23" s="83"/>
      <c r="K23" s="77">
        <v>4</v>
      </c>
      <c r="L23" s="82">
        <v>10</v>
      </c>
      <c r="M23" s="83">
        <v>13</v>
      </c>
      <c r="N23" s="35">
        <v>5</v>
      </c>
      <c r="O23" s="35"/>
      <c r="P23" s="35">
        <v>67</v>
      </c>
      <c r="Q23" s="125">
        <v>11</v>
      </c>
      <c r="R23" s="35">
        <f t="shared" si="1"/>
        <v>29</v>
      </c>
      <c r="S23" s="55"/>
      <c r="T23" s="55"/>
      <c r="U23" s="55"/>
      <c r="V23" s="55"/>
      <c r="W23" s="55"/>
      <c r="X23" s="55">
        <v>22</v>
      </c>
      <c r="Y23" s="55">
        <v>3</v>
      </c>
      <c r="Z23" s="55"/>
      <c r="AA23" s="55">
        <v>4</v>
      </c>
      <c r="AB23" s="55"/>
      <c r="AC23" s="131">
        <f t="shared" si="2"/>
        <v>29</v>
      </c>
      <c r="AD23" s="105"/>
      <c r="AE23" s="105"/>
      <c r="AF23" s="105"/>
      <c r="AG23" s="105"/>
      <c r="AH23" s="131">
        <f t="shared" si="3"/>
        <v>0</v>
      </c>
      <c r="AI23" s="32">
        <v>11</v>
      </c>
    </row>
    <row r="24" spans="1:35" ht="15" customHeight="1">
      <c r="A24" s="32">
        <v>12</v>
      </c>
      <c r="B24" s="88">
        <f t="shared" si="0"/>
        <v>39</v>
      </c>
      <c r="C24" s="82">
        <v>2</v>
      </c>
      <c r="D24" s="83"/>
      <c r="E24" s="82"/>
      <c r="F24" s="83">
        <v>7</v>
      </c>
      <c r="G24" s="82">
        <v>16</v>
      </c>
      <c r="H24" s="83"/>
      <c r="I24" s="82"/>
      <c r="J24" s="83"/>
      <c r="K24" s="77">
        <v>2</v>
      </c>
      <c r="L24" s="82">
        <v>11</v>
      </c>
      <c r="M24" s="83">
        <v>1</v>
      </c>
      <c r="N24" s="35"/>
      <c r="O24" s="35"/>
      <c r="P24" s="35">
        <v>39</v>
      </c>
      <c r="Q24" s="125">
        <v>12</v>
      </c>
      <c r="R24" s="35">
        <f t="shared" si="1"/>
        <v>19</v>
      </c>
      <c r="S24" s="55"/>
      <c r="T24" s="55"/>
      <c r="U24" s="55"/>
      <c r="V24" s="55"/>
      <c r="W24" s="55"/>
      <c r="X24" s="55">
        <v>16</v>
      </c>
      <c r="Y24" s="55">
        <v>1</v>
      </c>
      <c r="Z24" s="55"/>
      <c r="AA24" s="55">
        <v>2</v>
      </c>
      <c r="AB24" s="55"/>
      <c r="AC24" s="131">
        <f t="shared" si="2"/>
        <v>19</v>
      </c>
      <c r="AD24" s="105"/>
      <c r="AE24" s="105"/>
      <c r="AF24" s="105"/>
      <c r="AG24" s="105"/>
      <c r="AH24" s="131">
        <f t="shared" si="3"/>
        <v>0</v>
      </c>
      <c r="AI24" s="32">
        <v>12</v>
      </c>
    </row>
    <row r="25" spans="1:35" ht="15" customHeight="1">
      <c r="A25" s="32">
        <v>13</v>
      </c>
      <c r="B25" s="88">
        <f>C25+D25+E25+F25+G25+H25+I25+J25+K25+L25+M25+N25+O25</f>
        <v>0</v>
      </c>
      <c r="Q25" s="125">
        <v>13</v>
      </c>
      <c r="R25" s="35">
        <f t="shared" si="1"/>
        <v>0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1">
        <f t="shared" si="2"/>
        <v>0</v>
      </c>
      <c r="AD25" s="105"/>
      <c r="AE25" s="105"/>
      <c r="AF25" s="105"/>
      <c r="AG25" s="105"/>
      <c r="AH25" s="131">
        <f t="shared" si="3"/>
        <v>0</v>
      </c>
      <c r="AI25" s="32">
        <v>13</v>
      </c>
    </row>
    <row r="26" spans="1:35" ht="15" customHeight="1">
      <c r="A26" s="32">
        <v>14</v>
      </c>
      <c r="B26" s="88">
        <f>C26+D26+E26+F26+G26+H26+I26+J26+K26+L26+M26+N26+O26</f>
        <v>0</v>
      </c>
      <c r="C26" s="82"/>
      <c r="D26" s="83"/>
      <c r="E26" s="82"/>
      <c r="F26" s="83"/>
      <c r="G26" s="82"/>
      <c r="H26" s="83"/>
      <c r="I26" s="82"/>
      <c r="J26" s="83"/>
      <c r="K26" s="77"/>
      <c r="L26" s="82"/>
      <c r="M26" s="83"/>
      <c r="N26" s="35"/>
      <c r="O26" s="35"/>
      <c r="P26" s="35"/>
      <c r="Q26" s="125">
        <v>14</v>
      </c>
      <c r="R26" s="35">
        <f t="shared" si="1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131">
        <f t="shared" si="2"/>
        <v>0</v>
      </c>
      <c r="AD26" s="105"/>
      <c r="AE26" s="105"/>
      <c r="AF26" s="105"/>
      <c r="AG26" s="105"/>
      <c r="AH26" s="131">
        <f t="shared" si="3"/>
        <v>0</v>
      </c>
      <c r="AI26" s="32">
        <v>14</v>
      </c>
    </row>
    <row r="27" spans="1:35" ht="15" customHeight="1">
      <c r="A27" s="32">
        <v>15</v>
      </c>
      <c r="B27" s="88">
        <f>C27+D27+E27+F27+G27+H27+I27+J27+K27+L27+M27+N27+O27</f>
        <v>30</v>
      </c>
      <c r="C27" s="82">
        <v>1</v>
      </c>
      <c r="D27" s="83"/>
      <c r="E27" s="82">
        <v>3</v>
      </c>
      <c r="F27" s="83">
        <v>4</v>
      </c>
      <c r="G27" s="82">
        <v>11</v>
      </c>
      <c r="H27" s="83"/>
      <c r="I27" s="82"/>
      <c r="J27" s="83"/>
      <c r="K27" s="77"/>
      <c r="L27" s="82">
        <v>4</v>
      </c>
      <c r="M27" s="83">
        <v>3</v>
      </c>
      <c r="N27" s="35">
        <v>3</v>
      </c>
      <c r="O27" s="35">
        <v>1</v>
      </c>
      <c r="P27" s="35">
        <v>30</v>
      </c>
      <c r="Q27" s="125">
        <v>15</v>
      </c>
      <c r="R27" s="35">
        <f t="shared" si="1"/>
        <v>11</v>
      </c>
      <c r="S27" s="55"/>
      <c r="T27" s="55"/>
      <c r="U27" s="55"/>
      <c r="V27" s="55"/>
      <c r="W27" s="55"/>
      <c r="X27" s="55">
        <v>5</v>
      </c>
      <c r="Y27" s="55"/>
      <c r="Z27" s="55"/>
      <c r="AA27" s="55">
        <v>6</v>
      </c>
      <c r="AB27" s="55"/>
      <c r="AC27" s="131">
        <f t="shared" si="2"/>
        <v>11</v>
      </c>
      <c r="AD27" s="105"/>
      <c r="AE27" s="105"/>
      <c r="AF27" s="105"/>
      <c r="AG27" s="105"/>
      <c r="AH27" s="131">
        <f t="shared" si="3"/>
        <v>0</v>
      </c>
      <c r="AI27" s="32">
        <v>15</v>
      </c>
    </row>
    <row r="28" spans="1:35" ht="15" customHeight="1">
      <c r="A28" s="32">
        <v>16</v>
      </c>
      <c r="B28" s="88">
        <f>C28+D28+E28+F28+G28+H28+I28+J28+K28+L28+M28+N28+O28</f>
        <v>41</v>
      </c>
      <c r="C28" s="82">
        <v>7</v>
      </c>
      <c r="D28" s="83">
        <v>3</v>
      </c>
      <c r="E28" s="82"/>
      <c r="F28" s="83">
        <v>4</v>
      </c>
      <c r="G28" s="82">
        <v>1</v>
      </c>
      <c r="H28" s="83">
        <v>8</v>
      </c>
      <c r="I28" s="82"/>
      <c r="J28" s="83"/>
      <c r="K28" s="77">
        <v>13</v>
      </c>
      <c r="L28" s="82"/>
      <c r="M28" s="83">
        <v>3</v>
      </c>
      <c r="N28" s="35">
        <v>2</v>
      </c>
      <c r="O28" s="35"/>
      <c r="P28" s="35">
        <v>41</v>
      </c>
      <c r="Q28" s="125">
        <v>16</v>
      </c>
      <c r="R28" s="35">
        <f t="shared" si="1"/>
        <v>11</v>
      </c>
      <c r="S28" s="55"/>
      <c r="T28" s="55"/>
      <c r="U28" s="55"/>
      <c r="V28" s="55"/>
      <c r="W28" s="55"/>
      <c r="X28" s="55">
        <v>9</v>
      </c>
      <c r="Y28" s="55">
        <v>1</v>
      </c>
      <c r="Z28" s="55"/>
      <c r="AA28" s="55">
        <v>1</v>
      </c>
      <c r="AB28" s="55"/>
      <c r="AC28" s="131">
        <f t="shared" si="2"/>
        <v>11</v>
      </c>
      <c r="AD28" s="105"/>
      <c r="AE28" s="105"/>
      <c r="AF28" s="105"/>
      <c r="AG28" s="105"/>
      <c r="AH28" s="131">
        <f t="shared" si="3"/>
        <v>0</v>
      </c>
      <c r="AI28" s="32">
        <v>16</v>
      </c>
    </row>
    <row r="29" spans="1:35" ht="15" customHeight="1">
      <c r="A29" s="32">
        <v>17</v>
      </c>
      <c r="B29" s="88">
        <f>C29+D29+E29+F29+G29+H29+I29+J29+K29+L29+M29+N29+O29</f>
        <v>0</v>
      </c>
      <c r="C29" s="82"/>
      <c r="D29" s="83"/>
      <c r="E29" s="82"/>
      <c r="F29" s="83"/>
      <c r="G29" s="82"/>
      <c r="H29" s="83"/>
      <c r="I29" s="82"/>
      <c r="J29" s="83"/>
      <c r="K29" s="77"/>
      <c r="L29" s="82"/>
      <c r="M29" s="83"/>
      <c r="N29" s="35"/>
      <c r="O29" s="35"/>
      <c r="P29" s="35"/>
      <c r="Q29" s="125">
        <v>17</v>
      </c>
      <c r="R29" s="35">
        <f t="shared" si="1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1">
        <f t="shared" si="2"/>
        <v>0</v>
      </c>
      <c r="AD29" s="105"/>
      <c r="AE29" s="105"/>
      <c r="AF29" s="105"/>
      <c r="AG29" s="105"/>
      <c r="AH29" s="131">
        <f t="shared" si="3"/>
        <v>0</v>
      </c>
      <c r="AI29" s="32">
        <v>17</v>
      </c>
    </row>
    <row r="30" spans="1:35" ht="15" customHeight="1">
      <c r="A30" s="32">
        <v>18</v>
      </c>
      <c r="B30" s="88">
        <f t="shared" si="0"/>
        <v>0</v>
      </c>
      <c r="C30" s="82"/>
      <c r="D30" s="83"/>
      <c r="E30" s="82"/>
      <c r="F30" s="83"/>
      <c r="G30" s="82"/>
      <c r="H30" s="83"/>
      <c r="I30" s="82"/>
      <c r="J30" s="83"/>
      <c r="K30" s="77"/>
      <c r="L30" s="82"/>
      <c r="M30" s="83"/>
      <c r="N30" s="35"/>
      <c r="O30" s="35"/>
      <c r="P30" s="35"/>
      <c r="Q30" s="125">
        <v>18</v>
      </c>
      <c r="R30" s="35">
        <f t="shared" si="1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131">
        <f t="shared" si="2"/>
        <v>0</v>
      </c>
      <c r="AD30" s="105"/>
      <c r="AE30" s="105"/>
      <c r="AF30" s="105"/>
      <c r="AG30" s="105"/>
      <c r="AH30" s="131">
        <f t="shared" si="3"/>
        <v>0</v>
      </c>
      <c r="AI30" s="32">
        <v>18</v>
      </c>
    </row>
    <row r="31" spans="1:35" ht="15" customHeight="1">
      <c r="A31" s="32">
        <v>19</v>
      </c>
      <c r="B31" s="88">
        <f t="shared" si="0"/>
        <v>0</v>
      </c>
      <c r="C31" s="82"/>
      <c r="D31" s="83"/>
      <c r="E31" s="82"/>
      <c r="F31" s="83"/>
      <c r="G31" s="82"/>
      <c r="H31" s="83"/>
      <c r="I31" s="82"/>
      <c r="J31" s="83"/>
      <c r="K31" s="77"/>
      <c r="L31" s="82"/>
      <c r="M31" s="83"/>
      <c r="N31" s="35"/>
      <c r="O31" s="35"/>
      <c r="P31" s="35"/>
      <c r="Q31" s="125">
        <v>19</v>
      </c>
      <c r="R31" s="35">
        <f t="shared" si="1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1">
        <f t="shared" si="2"/>
        <v>0</v>
      </c>
      <c r="AD31" s="105"/>
      <c r="AE31" s="105"/>
      <c r="AF31" s="105"/>
      <c r="AG31" s="105"/>
      <c r="AH31" s="131">
        <f t="shared" si="3"/>
        <v>0</v>
      </c>
      <c r="AI31" s="32">
        <v>19</v>
      </c>
    </row>
    <row r="32" spans="1:35" ht="15" customHeight="1">
      <c r="A32" s="32">
        <v>20</v>
      </c>
      <c r="B32" s="88">
        <f t="shared" si="0"/>
        <v>0</v>
      </c>
      <c r="C32" s="82"/>
      <c r="D32" s="83"/>
      <c r="E32" s="82"/>
      <c r="F32" s="83"/>
      <c r="G32" s="82"/>
      <c r="H32" s="83"/>
      <c r="I32" s="82"/>
      <c r="J32" s="83"/>
      <c r="K32" s="77"/>
      <c r="L32" s="82"/>
      <c r="M32" s="83"/>
      <c r="N32" s="35"/>
      <c r="O32" s="35"/>
      <c r="P32" s="35"/>
      <c r="Q32" s="125">
        <v>20</v>
      </c>
      <c r="R32" s="35">
        <f t="shared" si="1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1">
        <f t="shared" si="2"/>
        <v>0</v>
      </c>
      <c r="AD32" s="105"/>
      <c r="AE32" s="105"/>
      <c r="AF32" s="105"/>
      <c r="AG32" s="105"/>
      <c r="AH32" s="131">
        <f t="shared" si="3"/>
        <v>0</v>
      </c>
      <c r="AI32" s="32">
        <v>20</v>
      </c>
    </row>
    <row r="33" spans="1:35" ht="15" customHeight="1">
      <c r="A33" s="32">
        <v>21</v>
      </c>
      <c r="B33" s="88">
        <f t="shared" si="0"/>
        <v>0</v>
      </c>
      <c r="C33" s="82"/>
      <c r="D33" s="83"/>
      <c r="E33" s="82"/>
      <c r="F33" s="83"/>
      <c r="G33" s="82"/>
      <c r="H33" s="83"/>
      <c r="I33" s="82"/>
      <c r="J33" s="83"/>
      <c r="K33" s="77"/>
      <c r="L33" s="82"/>
      <c r="M33" s="83"/>
      <c r="N33" s="35"/>
      <c r="O33" s="35"/>
      <c r="P33" s="35"/>
      <c r="Q33" s="125">
        <v>21</v>
      </c>
      <c r="R33" s="35">
        <f t="shared" si="1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1">
        <f t="shared" si="2"/>
        <v>0</v>
      </c>
      <c r="AD33" s="105"/>
      <c r="AE33" s="105"/>
      <c r="AF33" s="105"/>
      <c r="AG33" s="105"/>
      <c r="AH33" s="131">
        <f t="shared" si="3"/>
        <v>0</v>
      </c>
      <c r="AI33" s="32">
        <v>21</v>
      </c>
    </row>
    <row r="34" spans="1:35" ht="15" customHeight="1">
      <c r="A34" s="32">
        <v>22</v>
      </c>
      <c r="B34" s="88">
        <f t="shared" si="0"/>
        <v>0</v>
      </c>
      <c r="C34" s="82"/>
      <c r="D34" s="83"/>
      <c r="E34" s="82"/>
      <c r="F34" s="83"/>
      <c r="G34" s="82"/>
      <c r="H34" s="83"/>
      <c r="I34" s="82"/>
      <c r="J34" s="83"/>
      <c r="K34" s="77"/>
      <c r="L34" s="82"/>
      <c r="M34" s="83"/>
      <c r="N34" s="35"/>
      <c r="O34" s="35"/>
      <c r="P34" s="35"/>
      <c r="Q34" s="125">
        <v>22</v>
      </c>
      <c r="R34" s="35">
        <f t="shared" si="1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1">
        <f t="shared" si="2"/>
        <v>0</v>
      </c>
      <c r="AD34" s="105"/>
      <c r="AE34" s="105"/>
      <c r="AF34" s="105"/>
      <c r="AG34" s="105"/>
      <c r="AH34" s="131">
        <f t="shared" si="3"/>
        <v>0</v>
      </c>
      <c r="AI34" s="32">
        <v>22</v>
      </c>
    </row>
    <row r="35" spans="1:35" ht="15" customHeight="1">
      <c r="A35" s="32">
        <v>23</v>
      </c>
      <c r="B35" s="88">
        <f t="shared" si="0"/>
        <v>0</v>
      </c>
      <c r="C35" s="82"/>
      <c r="D35" s="83"/>
      <c r="E35" s="82"/>
      <c r="F35" s="83"/>
      <c r="G35" s="82"/>
      <c r="H35" s="83"/>
      <c r="I35" s="82"/>
      <c r="J35" s="83"/>
      <c r="K35" s="77"/>
      <c r="L35" s="82"/>
      <c r="M35" s="83"/>
      <c r="N35" s="35"/>
      <c r="O35" s="35"/>
      <c r="P35" s="35"/>
      <c r="Q35" s="125">
        <v>23</v>
      </c>
      <c r="R35" s="35">
        <f t="shared" si="1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1">
        <f t="shared" si="2"/>
        <v>0</v>
      </c>
      <c r="AD35" s="105"/>
      <c r="AE35" s="105"/>
      <c r="AF35" s="105"/>
      <c r="AG35" s="105"/>
      <c r="AH35" s="131">
        <f t="shared" si="3"/>
        <v>0</v>
      </c>
      <c r="AI35" s="32">
        <v>23</v>
      </c>
    </row>
    <row r="36" spans="1:35" ht="15" customHeight="1">
      <c r="A36" s="32">
        <v>24</v>
      </c>
      <c r="B36" s="88">
        <f t="shared" si="0"/>
        <v>0</v>
      </c>
      <c r="C36" s="82"/>
      <c r="D36" s="83"/>
      <c r="E36" s="82"/>
      <c r="F36" s="83"/>
      <c r="G36" s="82"/>
      <c r="H36" s="83"/>
      <c r="I36" s="82"/>
      <c r="J36" s="83"/>
      <c r="K36" s="77"/>
      <c r="L36" s="82"/>
      <c r="M36" s="83"/>
      <c r="N36" s="35"/>
      <c r="O36" s="35"/>
      <c r="P36" s="35"/>
      <c r="Q36" s="125">
        <v>24</v>
      </c>
      <c r="R36" s="35">
        <f t="shared" si="1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1">
        <f t="shared" si="2"/>
        <v>0</v>
      </c>
      <c r="AD36" s="105"/>
      <c r="AE36" s="105"/>
      <c r="AF36" s="105"/>
      <c r="AG36" s="105"/>
      <c r="AH36" s="131">
        <f t="shared" si="3"/>
        <v>0</v>
      </c>
      <c r="AI36" s="32">
        <v>24</v>
      </c>
    </row>
    <row r="37" spans="1:35" ht="15" customHeight="1">
      <c r="A37" s="32">
        <v>25</v>
      </c>
      <c r="B37" s="88">
        <f t="shared" si="0"/>
        <v>0</v>
      </c>
      <c r="C37" s="82"/>
      <c r="D37" s="83"/>
      <c r="E37" s="82"/>
      <c r="F37" s="83"/>
      <c r="G37" s="82"/>
      <c r="H37" s="83"/>
      <c r="I37" s="82"/>
      <c r="J37" s="83"/>
      <c r="K37" s="77"/>
      <c r="L37" s="82"/>
      <c r="M37" s="83"/>
      <c r="N37" s="35"/>
      <c r="O37" s="35"/>
      <c r="P37" s="35"/>
      <c r="Q37" s="125">
        <v>25</v>
      </c>
      <c r="R37" s="35">
        <f t="shared" si="1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1">
        <f t="shared" si="2"/>
        <v>0</v>
      </c>
      <c r="AD37" s="105"/>
      <c r="AE37" s="105"/>
      <c r="AF37" s="105"/>
      <c r="AG37" s="105"/>
      <c r="AH37" s="131">
        <f t="shared" si="3"/>
        <v>0</v>
      </c>
      <c r="AI37" s="32">
        <v>25</v>
      </c>
    </row>
    <row r="38" spans="1:35" ht="15" customHeight="1">
      <c r="A38" s="32">
        <v>26</v>
      </c>
      <c r="B38" s="88">
        <f t="shared" si="0"/>
        <v>0</v>
      </c>
      <c r="C38" s="82"/>
      <c r="D38" s="83"/>
      <c r="E38" s="82"/>
      <c r="F38" s="83"/>
      <c r="G38" s="82"/>
      <c r="H38" s="83"/>
      <c r="I38" s="82"/>
      <c r="J38" s="83"/>
      <c r="K38" s="77"/>
      <c r="L38" s="82"/>
      <c r="M38" s="83"/>
      <c r="N38" s="35"/>
      <c r="O38" s="35"/>
      <c r="P38" s="35"/>
      <c r="Q38" s="125">
        <v>26</v>
      </c>
      <c r="R38" s="35">
        <f t="shared" si="1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1">
        <f t="shared" si="2"/>
        <v>0</v>
      </c>
      <c r="AD38" s="105"/>
      <c r="AE38" s="105"/>
      <c r="AF38" s="105"/>
      <c r="AG38" s="105"/>
      <c r="AH38" s="131">
        <f t="shared" si="3"/>
        <v>0</v>
      </c>
      <c r="AI38" s="32">
        <v>26</v>
      </c>
    </row>
    <row r="39" spans="1:35" ht="15" customHeight="1">
      <c r="A39" s="32">
        <v>27</v>
      </c>
      <c r="B39" s="88">
        <f t="shared" si="0"/>
        <v>0</v>
      </c>
      <c r="C39" s="82"/>
      <c r="D39" s="83"/>
      <c r="E39" s="82"/>
      <c r="F39" s="83"/>
      <c r="G39" s="82"/>
      <c r="H39" s="83"/>
      <c r="I39" s="82"/>
      <c r="J39" s="83"/>
      <c r="K39" s="77"/>
      <c r="L39" s="82"/>
      <c r="M39" s="83"/>
      <c r="N39" s="35"/>
      <c r="O39" s="35"/>
      <c r="P39" s="35"/>
      <c r="Q39" s="125">
        <v>27</v>
      </c>
      <c r="R39" s="35">
        <f t="shared" si="1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1">
        <f t="shared" si="2"/>
        <v>0</v>
      </c>
      <c r="AD39" s="105"/>
      <c r="AE39" s="105"/>
      <c r="AF39" s="105"/>
      <c r="AG39" s="105"/>
      <c r="AH39" s="131">
        <f t="shared" si="3"/>
        <v>0</v>
      </c>
      <c r="AI39" s="32">
        <v>27</v>
      </c>
    </row>
    <row r="40" spans="1:35" ht="15" customHeight="1">
      <c r="A40" s="32">
        <v>28</v>
      </c>
      <c r="B40" s="88">
        <f t="shared" si="0"/>
        <v>0</v>
      </c>
      <c r="C40" s="82"/>
      <c r="D40" s="83"/>
      <c r="E40" s="82"/>
      <c r="F40" s="83"/>
      <c r="G40" s="82"/>
      <c r="H40" s="83"/>
      <c r="I40" s="82"/>
      <c r="J40" s="83"/>
      <c r="K40" s="77"/>
      <c r="L40" s="82"/>
      <c r="M40" s="83"/>
      <c r="N40" s="35"/>
      <c r="O40" s="35"/>
      <c r="P40" s="35"/>
      <c r="Q40" s="125">
        <v>28</v>
      </c>
      <c r="R40" s="35">
        <f t="shared" si="1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1">
        <f t="shared" si="2"/>
        <v>0</v>
      </c>
      <c r="AD40" s="105"/>
      <c r="AE40" s="105"/>
      <c r="AF40" s="105"/>
      <c r="AG40" s="105"/>
      <c r="AH40" s="131">
        <f t="shared" si="3"/>
        <v>0</v>
      </c>
      <c r="AI40" s="32">
        <v>28</v>
      </c>
    </row>
    <row r="41" spans="1:35" ht="15" customHeight="1">
      <c r="A41" s="32">
        <v>29</v>
      </c>
      <c r="B41" s="88">
        <f t="shared" si="0"/>
        <v>0</v>
      </c>
      <c r="C41" s="82"/>
      <c r="D41" s="83"/>
      <c r="E41" s="82"/>
      <c r="F41" s="83"/>
      <c r="G41" s="82"/>
      <c r="H41" s="83"/>
      <c r="I41" s="82"/>
      <c r="J41" s="83"/>
      <c r="K41" s="77"/>
      <c r="L41" s="82"/>
      <c r="M41" s="83"/>
      <c r="N41" s="35"/>
      <c r="O41" s="35"/>
      <c r="P41" s="35"/>
      <c r="Q41" s="125">
        <v>29</v>
      </c>
      <c r="R41" s="35">
        <f t="shared" si="1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1">
        <f t="shared" si="2"/>
        <v>0</v>
      </c>
      <c r="AD41" s="105"/>
      <c r="AE41" s="105"/>
      <c r="AF41" s="105"/>
      <c r="AG41" s="105"/>
      <c r="AH41" s="131">
        <f t="shared" si="3"/>
        <v>0</v>
      </c>
      <c r="AI41" s="32">
        <v>29</v>
      </c>
    </row>
    <row r="42" spans="1:35" ht="15" customHeight="1">
      <c r="A42" s="32">
        <v>30</v>
      </c>
      <c r="B42" s="88">
        <f t="shared" si="0"/>
        <v>0</v>
      </c>
      <c r="C42" s="82"/>
      <c r="D42" s="83"/>
      <c r="E42" s="82"/>
      <c r="F42" s="83"/>
      <c r="G42" s="82"/>
      <c r="H42" s="83"/>
      <c r="I42" s="82"/>
      <c r="J42" s="83"/>
      <c r="K42" s="77"/>
      <c r="L42" s="82"/>
      <c r="M42" s="83"/>
      <c r="N42" s="35"/>
      <c r="O42" s="35"/>
      <c r="P42" s="35"/>
      <c r="Q42" s="125">
        <v>30</v>
      </c>
      <c r="R42" s="35">
        <f t="shared" si="1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1">
        <f t="shared" si="2"/>
        <v>0</v>
      </c>
      <c r="AD42" s="105"/>
      <c r="AE42" s="105"/>
      <c r="AF42" s="105"/>
      <c r="AG42" s="105"/>
      <c r="AH42" s="131">
        <f t="shared" si="3"/>
        <v>0</v>
      </c>
      <c r="AI42" s="32">
        <v>30</v>
      </c>
    </row>
    <row r="43" spans="1:35" ht="15" customHeight="1">
      <c r="A43" s="32">
        <v>31</v>
      </c>
      <c r="B43" s="88">
        <f t="shared" si="0"/>
        <v>0</v>
      </c>
      <c r="C43" s="82"/>
      <c r="D43" s="83"/>
      <c r="E43" s="82"/>
      <c r="F43" s="83"/>
      <c r="G43" s="82"/>
      <c r="H43" s="83"/>
      <c r="I43" s="82"/>
      <c r="J43" s="83"/>
      <c r="K43" s="77"/>
      <c r="L43" s="82"/>
      <c r="M43" s="83"/>
      <c r="N43" s="35"/>
      <c r="O43" s="35"/>
      <c r="P43" s="35"/>
      <c r="Q43" s="125">
        <v>31</v>
      </c>
      <c r="R43" s="35">
        <f t="shared" si="1"/>
        <v>0</v>
      </c>
      <c r="S43" s="55"/>
      <c r="T43" s="55"/>
      <c r="U43" s="55"/>
      <c r="V43" s="55"/>
      <c r="W43" s="55"/>
      <c r="X43" s="55"/>
      <c r="Y43" s="55"/>
      <c r="Z43" s="55"/>
      <c r="AA43" s="55"/>
      <c r="AB43" s="55">
        <f>+AB42+AB41+AB40+AB39+AB38+AB37+AB36+AB35+AB34+AB33+AB32+AB31+AB30+AB29+AB28+AB27+AB26+AB25+AB24+AB23+AB22+AB21+AB20+AB19+AB18+AB17+AB16+AB15+AB14+AB13</f>
        <v>101</v>
      </c>
      <c r="AC43" s="131">
        <f t="shared" si="2"/>
        <v>101</v>
      </c>
      <c r="AD43" s="105">
        <v>1</v>
      </c>
      <c r="AE43" s="105"/>
      <c r="AF43" s="105"/>
      <c r="AG43" s="105"/>
      <c r="AH43" s="131">
        <f t="shared" si="3"/>
        <v>1</v>
      </c>
      <c r="AI43" s="25">
        <v>31</v>
      </c>
    </row>
    <row r="44" spans="1:35" ht="52.5">
      <c r="A44" s="87" t="s">
        <v>69</v>
      </c>
      <c r="B44" s="63">
        <f>SUM(B13:B43)</f>
        <v>258</v>
      </c>
      <c r="C44" s="63">
        <f>C43+C42+C41+C40+C39+C38+C37+C36+C35+C34+C33+C32+C31+C30+C29+C28+C27+C26+C25+C24+C23+C22</f>
        <v>31</v>
      </c>
      <c r="D44" s="63">
        <f>D43+D42+D41+D40+D39+D38+D37+D36+D35+D34+D33+D32+D31+D30+D29+D28+D27+D26+D25+D24+D23+D22</f>
        <v>3</v>
      </c>
      <c r="E44" s="63">
        <f>E43+E42+E41+E40+E39+E38+E37+E36+E35+E34+E33+E32+E31+E30+E29+E28+E27+E26+E25+E24+E23+E22</f>
        <v>15</v>
      </c>
      <c r="F44" s="63">
        <f>F43+F42+F41+F40+F39+F38+F37+F36+F35+F34+F33+F32+F31+F30+F29+F28+F27+F26+F25+F24+F23+F22</f>
        <v>30</v>
      </c>
      <c r="G44" s="63">
        <f>G43+G42+G41+G40+G39+G38+G37+G36+G35+G34+G33+G32+G31+G30+G29+G28+G27+G26+G25+G24:H24+G23+G22</f>
        <v>42</v>
      </c>
      <c r="H44" s="63">
        <f>H43+H42+H41+H40+H39+H38+H37+H36+H35+H34+H33+H31+H32+H30+H29+H28+H27+H26+H25+H24+H23+H22</f>
        <v>9</v>
      </c>
      <c r="I44" s="63">
        <f>I43+I42+I41+I40+I39+I38+I37+I36+I35+I34+I33+I32+I31+I30+I29+I28+I27+I26+I25+I24+I23+I22</f>
        <v>3</v>
      </c>
      <c r="J44" s="63">
        <f>J43+J42+J41+J40+J39+J38+J37+J36+J35+J34+J33+J32+J31+J30+J29+J28+J27+J26+J25+J24:K24+J23+J22</f>
        <v>14</v>
      </c>
      <c r="K44" s="63">
        <f>K43+K42+K41+K40+K39+K38+K37+K36+K35+K34+K33+K32+K31+K30+K29+K28+K27+K26+K25+K24+K23+K22</f>
        <v>26</v>
      </c>
      <c r="L44" s="63">
        <f>L43+L42+L41+L40+L39+L38+L37+L36+L35+L34+L33+L32+L31+L30+L29+L28+L27+L26+L25+L24+L23+L22</f>
        <v>27</v>
      </c>
      <c r="M44" s="63">
        <f>M43+M42+M41+M40+M39+M38+M37+M36+M35+M34+M33+M32+M31+M30+M29+M28+M27+M26+M25+M24+M23+M22</f>
        <v>42</v>
      </c>
      <c r="N44" s="63">
        <f>N43+N42+N41+N40+N39+N38+N37+N36+N35+N34+N33+N32+N31+N30+N29+N28+N27+N26+N25+N24+N23+N22</f>
        <v>15</v>
      </c>
      <c r="O44" s="63">
        <f>O43+O42+O41+O40+O39+O38+O37+O36+O35+O34+O33+O32+O31+O30+O29+O28+O27+O26+O25+O24+O23+O22</f>
        <v>1</v>
      </c>
      <c r="P44" s="63">
        <f>P43+P42+P41+P40+P39+P38+P37+P36+P35+P34+P33+P32+P31+P30+P29+P28+P27+P26+P25+P24+P23+P22</f>
        <v>258</v>
      </c>
      <c r="Q44" s="77"/>
      <c r="R44" s="18"/>
      <c r="S44" s="49">
        <f>S43+S42+S41+S40+S39+S38+S37+S36+S35+S34+S33+S32+S31+S30</f>
        <v>0</v>
      </c>
      <c r="T44" s="49">
        <f>T43+T42+T41+T40+T39+T38+T37+T36+T35+T34+T33+T32+T31+T30</f>
        <v>0</v>
      </c>
      <c r="U44" s="49">
        <f>U43+U42+U41+U40+U39+U38+U37+U36+U35+U34+U33+U32+U31+U30</f>
        <v>0</v>
      </c>
      <c r="V44" s="49">
        <f>V43+V42+V41+V40+V39+V38+V37+V36+V35+V34+V33+V32+V31+V30</f>
        <v>0</v>
      </c>
      <c r="W44" s="49">
        <f>W43+W42+W41+W40+W39+W38+W37+W36+W35+W34+W33+W32+W31+W30+W29+W28+W27+W26+W25+W24+W23+W22</f>
        <v>0</v>
      </c>
      <c r="X44" s="49">
        <f>X43+X42+X41+X40+X39+X38+X37+X36+X35+X34+X33+X32+X31+X30+X29+X28+X27+X26+X25+X24+X23+X22+X21</f>
        <v>84</v>
      </c>
      <c r="Y44" s="49">
        <f>Y43+Y42+Y41+Y40+Y39+Y38+Y37+Y36+Y35+Y34+Y33+Y32+Y31+Y30+Y29+Y28+Y27+Y26+Y25+Y24+Y23+Y22</f>
        <v>6</v>
      </c>
      <c r="Z44" s="49">
        <f>Z43+Z42+Z41+Z40+Z39+Z38+Z37+Z36+Z35+Z34+Z33+Z32+Z31+Z30+Z29+Z28+Z27+Z26+Z25+Z24</f>
        <v>0</v>
      </c>
      <c r="AA44" s="49">
        <f>AA43+AA42+AA41+AA40+AA39+AA38+AA37+AA36+AA35+AA34+AA33+AA32+AA31+AA30+AA29+AA28+AA27+AA26+AA25+AA24+AA23+AA22</f>
        <v>13</v>
      </c>
      <c r="AB44" s="49">
        <f>AB43+AB42+AB41+AB40+AB39+AB38+AB37+AB36+AB35+AB34+AB33+AB32+AB31+AB30+AB29+AB28+AB27+AB26+AB25+AB24</f>
        <v>101</v>
      </c>
      <c r="AC44" s="133">
        <f>SUM(S44:AB44)</f>
        <v>204</v>
      </c>
      <c r="AD44" s="105"/>
      <c r="AE44" s="105"/>
      <c r="AF44" s="105"/>
      <c r="AG44" s="105"/>
      <c r="AH44" s="131">
        <f>SUM(AH13:AH43)</f>
        <v>1</v>
      </c>
      <c r="AI44" s="105"/>
    </row>
    <row r="45" spans="1:35" ht="15" customHeight="1">
      <c r="A45" s="18"/>
      <c r="B45" s="35"/>
      <c r="C45" s="248" t="s">
        <v>41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50"/>
      <c r="P45" s="40"/>
      <c r="Q45" s="126"/>
      <c r="R45" s="36">
        <f>SUM(R13:R43)</f>
        <v>103</v>
      </c>
      <c r="S45" s="231"/>
      <c r="T45" s="232"/>
      <c r="U45" s="232"/>
      <c r="V45" s="232"/>
      <c r="W45" s="232"/>
      <c r="X45" s="232"/>
      <c r="Y45" s="232"/>
      <c r="Z45" s="232"/>
      <c r="AA45" s="232"/>
      <c r="AB45" s="25"/>
      <c r="AC45" s="131"/>
      <c r="AD45" s="105"/>
      <c r="AE45" s="105"/>
      <c r="AF45" s="105"/>
      <c r="AG45" s="105"/>
      <c r="AH45" s="131"/>
      <c r="AI45" s="105"/>
    </row>
    <row r="46" spans="1:34" s="27" customFormat="1" ht="33.75" customHeight="1">
      <c r="A46" s="17"/>
      <c r="B46" s="17"/>
      <c r="C46" s="216" t="s">
        <v>33</v>
      </c>
      <c r="D46" s="217"/>
      <c r="E46" s="216" t="s">
        <v>34</v>
      </c>
      <c r="F46" s="217"/>
      <c r="G46" s="218" t="s">
        <v>35</v>
      </c>
      <c r="H46" s="219"/>
      <c r="I46" s="218" t="s">
        <v>36</v>
      </c>
      <c r="J46" s="219"/>
      <c r="K46" s="92" t="s">
        <v>47</v>
      </c>
      <c r="L46" s="218" t="s">
        <v>46</v>
      </c>
      <c r="M46" s="219"/>
      <c r="N46" s="21" t="s">
        <v>72</v>
      </c>
      <c r="O46" s="26" t="s">
        <v>2</v>
      </c>
      <c r="P46" s="26"/>
      <c r="Q46" s="31"/>
      <c r="R46" s="17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40"/>
      <c r="AD46" s="110"/>
      <c r="AE46" s="110"/>
      <c r="AF46" s="110"/>
      <c r="AG46" s="110"/>
      <c r="AH46" s="140"/>
    </row>
    <row r="47" spans="1:34" s="23" customFormat="1" ht="54.75" customHeight="1">
      <c r="A47" s="91" t="s">
        <v>68</v>
      </c>
      <c r="B47" s="44">
        <f>SUM(C47:O47)</f>
        <v>4824</v>
      </c>
      <c r="C47" s="29">
        <f>C12+C44</f>
        <v>845</v>
      </c>
      <c r="D47" s="29">
        <f aca="true" t="shared" si="4" ref="D47:O47">D12+D44</f>
        <v>216</v>
      </c>
      <c r="E47" s="29">
        <f t="shared" si="4"/>
        <v>212</v>
      </c>
      <c r="F47" s="29">
        <f t="shared" si="4"/>
        <v>395</v>
      </c>
      <c r="G47" s="29">
        <f t="shared" si="4"/>
        <v>713</v>
      </c>
      <c r="H47" s="29">
        <f t="shared" si="4"/>
        <v>283</v>
      </c>
      <c r="I47" s="29">
        <f t="shared" si="4"/>
        <v>108</v>
      </c>
      <c r="J47" s="29">
        <f t="shared" si="4"/>
        <v>276</v>
      </c>
      <c r="K47" s="29">
        <f t="shared" si="4"/>
        <v>462</v>
      </c>
      <c r="L47" s="29">
        <f t="shared" si="4"/>
        <v>462</v>
      </c>
      <c r="M47" s="29">
        <f t="shared" si="4"/>
        <v>403</v>
      </c>
      <c r="N47" s="29">
        <f t="shared" si="4"/>
        <v>256</v>
      </c>
      <c r="O47" s="29">
        <f t="shared" si="4"/>
        <v>193</v>
      </c>
      <c r="P47" s="44">
        <f>P44+P12</f>
        <v>4824</v>
      </c>
      <c r="Q47" s="34"/>
      <c r="R47" s="92"/>
      <c r="S47" s="120">
        <f>S44+S12</f>
        <v>0</v>
      </c>
      <c r="T47" s="120">
        <f aca="true" t="shared" si="5" ref="T47:AB47">T12+T44</f>
        <v>0</v>
      </c>
      <c r="U47" s="120">
        <f t="shared" si="5"/>
        <v>0</v>
      </c>
      <c r="V47" s="120">
        <f t="shared" si="5"/>
        <v>0</v>
      </c>
      <c r="W47" s="120">
        <f t="shared" si="5"/>
        <v>189</v>
      </c>
      <c r="X47" s="120">
        <f t="shared" si="5"/>
        <v>892</v>
      </c>
      <c r="Y47" s="120">
        <f t="shared" si="5"/>
        <v>280</v>
      </c>
      <c r="Z47" s="120">
        <f t="shared" si="5"/>
        <v>30</v>
      </c>
      <c r="AA47" s="120">
        <f t="shared" si="5"/>
        <v>146</v>
      </c>
      <c r="AB47" s="120">
        <f t="shared" si="5"/>
        <v>6518</v>
      </c>
      <c r="AC47" s="141">
        <f>SUM(S47:AB47)</f>
        <v>8055</v>
      </c>
      <c r="AD47" s="127">
        <f>AD12+AD44</f>
        <v>0</v>
      </c>
      <c r="AE47" s="127">
        <f>AE12+AE44</f>
        <v>0</v>
      </c>
      <c r="AF47" s="127">
        <f>AF12+AF44</f>
        <v>0</v>
      </c>
      <c r="AG47" s="127">
        <f>AG12+AG44</f>
        <v>0</v>
      </c>
      <c r="AH47" s="142">
        <f>AH12+AH44</f>
        <v>13</v>
      </c>
    </row>
    <row r="48" spans="2:34" ht="24" customHeight="1">
      <c r="B48" s="41">
        <f>B47</f>
        <v>4824</v>
      </c>
      <c r="C48" s="230" t="s">
        <v>5</v>
      </c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41">
        <f>P47</f>
        <v>4824</v>
      </c>
      <c r="R48" s="114">
        <f>R45+R12</f>
        <v>1537</v>
      </c>
      <c r="S48" s="231" t="s">
        <v>5</v>
      </c>
      <c r="T48" s="231"/>
      <c r="U48" s="231"/>
      <c r="V48" s="231"/>
      <c r="W48" s="231"/>
      <c r="X48" s="231"/>
      <c r="Y48" s="231"/>
      <c r="Z48" s="231"/>
      <c r="AA48" s="231"/>
      <c r="AB48" s="25"/>
      <c r="AC48" s="105"/>
      <c r="AD48" s="105"/>
      <c r="AE48" s="105"/>
      <c r="AF48" s="105"/>
      <c r="AG48" s="105"/>
      <c r="AH48" s="105"/>
    </row>
  </sheetData>
  <sheetProtection/>
  <mergeCells count="48">
    <mergeCell ref="N8:N10"/>
    <mergeCell ref="I10:J10"/>
    <mergeCell ref="R4:AB4"/>
    <mergeCell ref="A5:A10"/>
    <mergeCell ref="V6:V10"/>
    <mergeCell ref="X6:X10"/>
    <mergeCell ref="Y6:Y10"/>
    <mergeCell ref="T6:T10"/>
    <mergeCell ref="AA6:AA10"/>
    <mergeCell ref="U6:U10"/>
    <mergeCell ref="G10:H10"/>
    <mergeCell ref="Z6:Z10"/>
    <mergeCell ref="AI5:AI10"/>
    <mergeCell ref="B5:B10"/>
    <mergeCell ref="C5:O7"/>
    <mergeCell ref="P5:P10"/>
    <mergeCell ref="R5:R10"/>
    <mergeCell ref="L10:M10"/>
    <mergeCell ref="C10:D10"/>
    <mergeCell ref="O8:O10"/>
    <mergeCell ref="S6:S10"/>
    <mergeCell ref="L46:M46"/>
    <mergeCell ref="A2:P2"/>
    <mergeCell ref="R2:AB2"/>
    <mergeCell ref="S5:AB5"/>
    <mergeCell ref="Q5:Q10"/>
    <mergeCell ref="E10:F10"/>
    <mergeCell ref="AB6:AB10"/>
    <mergeCell ref="C8:M9"/>
    <mergeCell ref="A4:Q4"/>
    <mergeCell ref="C46:D46"/>
    <mergeCell ref="E46:F46"/>
    <mergeCell ref="S48:AA48"/>
    <mergeCell ref="S45:AA45"/>
    <mergeCell ref="C45:O45"/>
    <mergeCell ref="C48:O48"/>
    <mergeCell ref="G46:H46"/>
    <mergeCell ref="I46:J46"/>
    <mergeCell ref="W6:W10"/>
    <mergeCell ref="C11:O11"/>
    <mergeCell ref="AH6:AH10"/>
    <mergeCell ref="AD5:AH5"/>
    <mergeCell ref="AC6:AC10"/>
    <mergeCell ref="AD6:AD10"/>
    <mergeCell ref="AE6:AE10"/>
    <mergeCell ref="AF6:AF10"/>
    <mergeCell ref="AG6:AG10"/>
    <mergeCell ref="S11:AA11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8" r:id="rId1"/>
  <colBreaks count="1" manualBreakCount="1">
    <brk id="16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2:AI46"/>
  <sheetViews>
    <sheetView zoomScale="85" zoomScaleNormal="85" zoomScaleSheetLayoutView="68" zoomScalePageLayoutView="0" workbookViewId="0" topLeftCell="A1">
      <selection activeCell="L20" sqref="L20"/>
    </sheetView>
  </sheetViews>
  <sheetFormatPr defaultColWidth="9.00390625" defaultRowHeight="16.5" customHeight="1"/>
  <cols>
    <col min="1" max="1" width="8.625" style="15" customWidth="1"/>
    <col min="2" max="2" width="8.625" style="14" customWidth="1"/>
    <col min="3" max="6" width="4.625" style="14" customWidth="1"/>
    <col min="7" max="7" width="6.00390625" style="14" customWidth="1"/>
    <col min="8" max="8" width="7.375" style="14" customWidth="1"/>
    <col min="9" max="9" width="4.625" style="14" customWidth="1"/>
    <col min="10" max="10" width="6.375" style="14" customWidth="1"/>
    <col min="11" max="11" width="8.625" style="14" customWidth="1"/>
    <col min="12" max="13" width="4.625" style="14" customWidth="1"/>
    <col min="14" max="18" width="8.625" style="14" customWidth="1"/>
    <col min="19" max="28" width="8.625" style="24" customWidth="1"/>
  </cols>
  <sheetData>
    <row r="1" ht="15" customHeight="1"/>
    <row r="2" spans="1:30" ht="15" customHeight="1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16"/>
      <c r="R2" s="209" t="s">
        <v>29</v>
      </c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"/>
      <c r="AD2" s="20"/>
    </row>
    <row r="3" ht="15" customHeight="1"/>
    <row r="4" spans="1:28" ht="15" customHeight="1">
      <c r="A4" s="223" t="s">
        <v>96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4" t="s">
        <v>95</v>
      </c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1:35" ht="15" customHeight="1">
      <c r="A5" s="210" t="s">
        <v>4</v>
      </c>
      <c r="B5" s="213" t="s">
        <v>42</v>
      </c>
      <c r="C5" s="210" t="s">
        <v>1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20" t="s">
        <v>49</v>
      </c>
      <c r="Q5" s="21" t="s">
        <v>4</v>
      </c>
      <c r="R5" s="196" t="s">
        <v>65</v>
      </c>
      <c r="S5" s="26" t="s">
        <v>43</v>
      </c>
      <c r="T5" s="26"/>
      <c r="U5" s="26"/>
      <c r="V5" s="26"/>
      <c r="W5" s="26"/>
      <c r="X5" s="26"/>
      <c r="Y5" s="26"/>
      <c r="Z5" s="26"/>
      <c r="AA5" s="26"/>
      <c r="AB5" s="26"/>
      <c r="AC5" s="105"/>
      <c r="AD5" s="241" t="s">
        <v>62</v>
      </c>
      <c r="AE5" s="241"/>
      <c r="AF5" s="241"/>
      <c r="AG5" s="241"/>
      <c r="AH5" s="241"/>
      <c r="AI5" s="210" t="s">
        <v>4</v>
      </c>
    </row>
    <row r="6" spans="1:35" ht="15" customHeight="1">
      <c r="A6" s="210"/>
      <c r="B6" s="214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21"/>
      <c r="Q6" s="21"/>
      <c r="R6" s="196"/>
      <c r="S6" s="193" t="s">
        <v>39</v>
      </c>
      <c r="T6" s="195" t="s">
        <v>40</v>
      </c>
      <c r="U6" s="197" t="s">
        <v>50</v>
      </c>
      <c r="V6" s="193" t="s">
        <v>30</v>
      </c>
      <c r="W6" s="194" t="s">
        <v>51</v>
      </c>
      <c r="X6" s="194" t="s">
        <v>52</v>
      </c>
      <c r="Y6" s="194" t="s">
        <v>54</v>
      </c>
      <c r="Z6" s="193" t="s">
        <v>53</v>
      </c>
      <c r="AA6" s="193" t="s">
        <v>55</v>
      </c>
      <c r="AB6" s="193" t="s">
        <v>31</v>
      </c>
      <c r="AC6" s="242" t="s">
        <v>56</v>
      </c>
      <c r="AD6" s="228" t="s">
        <v>57</v>
      </c>
      <c r="AE6" s="228" t="s">
        <v>58</v>
      </c>
      <c r="AF6" s="228" t="s">
        <v>59</v>
      </c>
      <c r="AG6" s="228" t="s">
        <v>60</v>
      </c>
      <c r="AH6" s="228" t="s">
        <v>61</v>
      </c>
      <c r="AI6" s="210"/>
    </row>
    <row r="7" spans="1:35" ht="15" customHeight="1">
      <c r="A7" s="210"/>
      <c r="B7" s="214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21"/>
      <c r="Q7" s="21"/>
      <c r="R7" s="196"/>
      <c r="S7" s="193"/>
      <c r="T7" s="195"/>
      <c r="U7" s="197"/>
      <c r="V7" s="193"/>
      <c r="W7" s="194"/>
      <c r="X7" s="194"/>
      <c r="Y7" s="194"/>
      <c r="Z7" s="193"/>
      <c r="AA7" s="193"/>
      <c r="AB7" s="193"/>
      <c r="AC7" s="242"/>
      <c r="AD7" s="228"/>
      <c r="AE7" s="228"/>
      <c r="AF7" s="228"/>
      <c r="AG7" s="228"/>
      <c r="AH7" s="228"/>
      <c r="AI7" s="210"/>
    </row>
    <row r="8" spans="1:35" ht="15" customHeight="1">
      <c r="A8" s="210"/>
      <c r="B8" s="214"/>
      <c r="C8" s="210" t="s">
        <v>3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 t="s">
        <v>32</v>
      </c>
      <c r="O8" s="210" t="s">
        <v>2</v>
      </c>
      <c r="P8" s="221"/>
      <c r="Q8" s="21"/>
      <c r="R8" s="196"/>
      <c r="S8" s="193"/>
      <c r="T8" s="195"/>
      <c r="U8" s="197"/>
      <c r="V8" s="193"/>
      <c r="W8" s="194"/>
      <c r="X8" s="194"/>
      <c r="Y8" s="194"/>
      <c r="Z8" s="193"/>
      <c r="AA8" s="193"/>
      <c r="AB8" s="193"/>
      <c r="AC8" s="242"/>
      <c r="AD8" s="228"/>
      <c r="AE8" s="228"/>
      <c r="AF8" s="228"/>
      <c r="AG8" s="228"/>
      <c r="AH8" s="228"/>
      <c r="AI8" s="210"/>
    </row>
    <row r="9" spans="1:35" ht="15" customHeight="1">
      <c r="A9" s="210"/>
      <c r="B9" s="214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21"/>
      <c r="Q9" s="21"/>
      <c r="R9" s="196"/>
      <c r="S9" s="193"/>
      <c r="T9" s="195"/>
      <c r="U9" s="197"/>
      <c r="V9" s="193"/>
      <c r="W9" s="194"/>
      <c r="X9" s="194"/>
      <c r="Y9" s="194"/>
      <c r="Z9" s="193"/>
      <c r="AA9" s="193"/>
      <c r="AB9" s="193"/>
      <c r="AC9" s="242"/>
      <c r="AD9" s="228"/>
      <c r="AE9" s="228"/>
      <c r="AF9" s="228"/>
      <c r="AG9" s="228"/>
      <c r="AH9" s="228"/>
      <c r="AI9" s="210"/>
    </row>
    <row r="10" spans="1:35" s="23" customFormat="1" ht="64.5" customHeight="1">
      <c r="A10" s="210"/>
      <c r="B10" s="215"/>
      <c r="C10" s="211" t="s">
        <v>33</v>
      </c>
      <c r="D10" s="212"/>
      <c r="E10" s="211" t="s">
        <v>34</v>
      </c>
      <c r="F10" s="212"/>
      <c r="G10" s="212" t="s">
        <v>35</v>
      </c>
      <c r="H10" s="212"/>
      <c r="I10" s="212" t="s">
        <v>36</v>
      </c>
      <c r="J10" s="212"/>
      <c r="K10" s="94" t="s">
        <v>47</v>
      </c>
      <c r="L10" s="218" t="s">
        <v>46</v>
      </c>
      <c r="M10" s="219"/>
      <c r="N10" s="210"/>
      <c r="O10" s="210"/>
      <c r="P10" s="222"/>
      <c r="Q10" s="21"/>
      <c r="R10" s="196"/>
      <c r="S10" s="193"/>
      <c r="T10" s="195"/>
      <c r="U10" s="197"/>
      <c r="V10" s="193"/>
      <c r="W10" s="194"/>
      <c r="X10" s="194"/>
      <c r="Y10" s="194"/>
      <c r="Z10" s="193"/>
      <c r="AA10" s="193"/>
      <c r="AB10" s="193"/>
      <c r="AC10" s="242"/>
      <c r="AD10" s="228"/>
      <c r="AE10" s="228"/>
      <c r="AF10" s="228"/>
      <c r="AG10" s="228"/>
      <c r="AH10" s="228"/>
      <c r="AI10" s="210"/>
    </row>
    <row r="11" spans="1:35" ht="15" customHeight="1">
      <c r="A11" s="50"/>
      <c r="B11" s="51"/>
      <c r="C11" s="235" t="s">
        <v>37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115"/>
      <c r="Q11" s="67"/>
      <c r="R11" s="33"/>
      <c r="S11" s="17" t="s">
        <v>37</v>
      </c>
      <c r="T11" s="17"/>
      <c r="U11" s="17"/>
      <c r="V11" s="17"/>
      <c r="W11" s="17"/>
      <c r="X11" s="17"/>
      <c r="Y11" s="17"/>
      <c r="Z11" s="17"/>
      <c r="AA11" s="17"/>
      <c r="AB11" s="25"/>
      <c r="AC11" s="131"/>
      <c r="AD11" s="105"/>
      <c r="AE11" s="105"/>
      <c r="AF11" s="105"/>
      <c r="AG11" s="105"/>
      <c r="AH11" s="131"/>
      <c r="AI11" s="67"/>
    </row>
    <row r="12" spans="1:35" s="75" customFormat="1" ht="15" customHeight="1">
      <c r="A12" s="72"/>
      <c r="B12" s="69">
        <f>Янв!B48</f>
        <v>4824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122">
        <v>0</v>
      </c>
      <c r="Q12" s="74"/>
      <c r="R12" s="70">
        <f>Янв!R48</f>
        <v>1537</v>
      </c>
      <c r="S12" s="76">
        <f>Янв!S47</f>
        <v>0</v>
      </c>
      <c r="T12" s="76">
        <f>Янв!T47</f>
        <v>0</v>
      </c>
      <c r="U12" s="76">
        <f>Янв!U47</f>
        <v>0</v>
      </c>
      <c r="V12" s="76">
        <f>Янв!V47</f>
        <v>0</v>
      </c>
      <c r="W12" s="76">
        <f>Янв!W47</f>
        <v>189</v>
      </c>
      <c r="X12" s="76">
        <f>Янв!X47</f>
        <v>892</v>
      </c>
      <c r="Y12" s="76">
        <f>Янв!Y47</f>
        <v>280</v>
      </c>
      <c r="Z12" s="76">
        <f>Янв!Z47</f>
        <v>30</v>
      </c>
      <c r="AA12" s="76">
        <f>Янв!AA47</f>
        <v>146</v>
      </c>
      <c r="AB12" s="76">
        <f>Янв!AB47</f>
        <v>6518</v>
      </c>
      <c r="AC12" s="135">
        <f>SUM(S12:AB12)</f>
        <v>8055</v>
      </c>
      <c r="AD12" s="106">
        <f>Янв!AD47</f>
        <v>0</v>
      </c>
      <c r="AE12" s="106">
        <f>Янв!AE47</f>
        <v>0</v>
      </c>
      <c r="AF12" s="106">
        <f>Янв!AF47</f>
        <v>0</v>
      </c>
      <c r="AG12" s="106">
        <f>Янв!AG47</f>
        <v>0</v>
      </c>
      <c r="AH12" s="138">
        <f>Янв!AH47</f>
        <v>13</v>
      </c>
      <c r="AI12" s="38"/>
    </row>
    <row r="13" spans="1:35" ht="15" customHeight="1">
      <c r="A13" s="32">
        <v>1</v>
      </c>
      <c r="B13" s="88">
        <f>C13+D13+E13+F13+G13+H13+I13+J13+K13+L13+M13+N13+O13</f>
        <v>0</v>
      </c>
      <c r="C13" s="82"/>
      <c r="D13" s="83"/>
      <c r="E13" s="82"/>
      <c r="F13" s="83"/>
      <c r="G13" s="82"/>
      <c r="H13" s="83"/>
      <c r="I13" s="82"/>
      <c r="J13" s="83"/>
      <c r="K13" s="77"/>
      <c r="L13" s="82"/>
      <c r="M13" s="83"/>
      <c r="N13" s="35"/>
      <c r="O13" s="35"/>
      <c r="P13" s="77"/>
      <c r="Q13" s="32">
        <v>1</v>
      </c>
      <c r="R13" s="35">
        <f>SUM(S13:AA13)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131">
        <f>S13+T13+U13+V13+W13+X13+Y13+Z13+AA13+AB13</f>
        <v>0</v>
      </c>
      <c r="AD13" s="105"/>
      <c r="AE13" s="105"/>
      <c r="AF13" s="105"/>
      <c r="AG13" s="105"/>
      <c r="AH13" s="131">
        <f>AD13+AE13+AF13+AG13</f>
        <v>0</v>
      </c>
      <c r="AI13" s="32">
        <v>1</v>
      </c>
    </row>
    <row r="14" spans="1:35" ht="15" customHeight="1">
      <c r="A14" s="32">
        <v>2</v>
      </c>
      <c r="B14" s="88">
        <f aca="true" t="shared" si="0" ref="B14:B41">C14+D14+E14+F14+G14+H14+I14+J14+K14+L14+M14+N14+O14</f>
        <v>0</v>
      </c>
      <c r="C14" s="82"/>
      <c r="D14" s="83"/>
      <c r="E14" s="82"/>
      <c r="F14" s="83"/>
      <c r="G14" s="82"/>
      <c r="H14" s="83"/>
      <c r="I14" s="82"/>
      <c r="J14" s="83"/>
      <c r="K14" s="77"/>
      <c r="L14" s="82"/>
      <c r="M14" s="83"/>
      <c r="N14" s="35"/>
      <c r="O14" s="35"/>
      <c r="P14" s="77"/>
      <c r="Q14" s="32">
        <v>2</v>
      </c>
      <c r="R14" s="35">
        <f aca="true" t="shared" si="1" ref="R14:R28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1">
        <f aca="true" t="shared" si="2" ref="AC14:AC41">S14+T14+U14+V14+W14+X14+Y14+Z14+AA14+AB14</f>
        <v>0</v>
      </c>
      <c r="AD14" s="105"/>
      <c r="AE14" s="105"/>
      <c r="AF14" s="105"/>
      <c r="AG14" s="105"/>
      <c r="AH14" s="131">
        <f aca="true" t="shared" si="3" ref="AH14:AH41">AD14+AE14+AF14+AG14</f>
        <v>0</v>
      </c>
      <c r="AI14" s="32">
        <v>2</v>
      </c>
    </row>
    <row r="15" spans="1:35" ht="15" customHeight="1">
      <c r="A15" s="32">
        <v>3</v>
      </c>
      <c r="B15" s="88">
        <f t="shared" si="0"/>
        <v>0</v>
      </c>
      <c r="C15" s="82"/>
      <c r="D15" s="83"/>
      <c r="E15" s="82"/>
      <c r="F15" s="83"/>
      <c r="G15" s="82"/>
      <c r="H15" s="83"/>
      <c r="I15" s="82"/>
      <c r="J15" s="83"/>
      <c r="K15" s="77"/>
      <c r="L15" s="82"/>
      <c r="M15" s="83"/>
      <c r="N15" s="35"/>
      <c r="O15" s="35"/>
      <c r="P15" s="77"/>
      <c r="Q15" s="32">
        <v>3</v>
      </c>
      <c r="R15" s="35">
        <f t="shared" si="1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31">
        <f t="shared" si="2"/>
        <v>0</v>
      </c>
      <c r="AD15" s="105"/>
      <c r="AE15" s="105"/>
      <c r="AF15" s="105"/>
      <c r="AG15" s="105"/>
      <c r="AH15" s="131">
        <f t="shared" si="3"/>
        <v>0</v>
      </c>
      <c r="AI15" s="32">
        <v>3</v>
      </c>
    </row>
    <row r="16" spans="1:35" ht="15" customHeight="1">
      <c r="A16" s="32">
        <v>4</v>
      </c>
      <c r="B16" s="88">
        <f t="shared" si="0"/>
        <v>0</v>
      </c>
      <c r="C16" s="82"/>
      <c r="D16" s="83"/>
      <c r="E16" s="82"/>
      <c r="F16" s="83"/>
      <c r="G16" s="82"/>
      <c r="H16" s="83"/>
      <c r="I16" s="82"/>
      <c r="J16" s="83"/>
      <c r="K16" s="77"/>
      <c r="L16" s="82"/>
      <c r="M16" s="83"/>
      <c r="N16" s="35"/>
      <c r="O16" s="35"/>
      <c r="P16" s="77"/>
      <c r="Q16" s="32">
        <v>4</v>
      </c>
      <c r="R16" s="35">
        <f t="shared" si="1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1">
        <f t="shared" si="2"/>
        <v>0</v>
      </c>
      <c r="AD16" s="105"/>
      <c r="AE16" s="105"/>
      <c r="AF16" s="105"/>
      <c r="AG16" s="105"/>
      <c r="AH16" s="131">
        <f t="shared" si="3"/>
        <v>0</v>
      </c>
      <c r="AI16" s="32">
        <v>4</v>
      </c>
    </row>
    <row r="17" spans="1:35" ht="15" customHeight="1">
      <c r="A17" s="32">
        <v>5</v>
      </c>
      <c r="B17" s="88">
        <f t="shared" si="0"/>
        <v>0</v>
      </c>
      <c r="C17" s="82"/>
      <c r="D17" s="83"/>
      <c r="E17" s="82"/>
      <c r="F17" s="83"/>
      <c r="G17" s="82"/>
      <c r="H17" s="83"/>
      <c r="I17" s="82"/>
      <c r="J17" s="83"/>
      <c r="K17" s="77"/>
      <c r="L17" s="82"/>
      <c r="M17" s="83"/>
      <c r="N17" s="35"/>
      <c r="O17" s="35"/>
      <c r="P17" s="77"/>
      <c r="Q17" s="32">
        <v>5</v>
      </c>
      <c r="R17" s="35">
        <f t="shared" si="1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1">
        <f t="shared" si="2"/>
        <v>0</v>
      </c>
      <c r="AD17" s="105"/>
      <c r="AE17" s="105"/>
      <c r="AF17" s="105"/>
      <c r="AG17" s="105"/>
      <c r="AH17" s="131">
        <f t="shared" si="3"/>
        <v>0</v>
      </c>
      <c r="AI17" s="32">
        <v>5</v>
      </c>
    </row>
    <row r="18" spans="1:35" ht="15" customHeight="1">
      <c r="A18" s="32">
        <v>6</v>
      </c>
      <c r="B18" s="88">
        <f t="shared" si="0"/>
        <v>0</v>
      </c>
      <c r="C18" s="82"/>
      <c r="D18" s="83"/>
      <c r="E18" s="82"/>
      <c r="F18" s="83"/>
      <c r="G18" s="82"/>
      <c r="H18" s="83"/>
      <c r="I18" s="82"/>
      <c r="J18" s="83"/>
      <c r="K18" s="77"/>
      <c r="L18" s="82"/>
      <c r="M18" s="83"/>
      <c r="N18" s="35"/>
      <c r="O18" s="35"/>
      <c r="P18" s="77"/>
      <c r="Q18" s="32">
        <v>6</v>
      </c>
      <c r="R18" s="35">
        <f t="shared" si="1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1">
        <f t="shared" si="2"/>
        <v>0</v>
      </c>
      <c r="AD18" s="105"/>
      <c r="AE18" s="105"/>
      <c r="AF18" s="105"/>
      <c r="AG18" s="105"/>
      <c r="AH18" s="131">
        <f t="shared" si="3"/>
        <v>0</v>
      </c>
      <c r="AI18" s="32">
        <v>6</v>
      </c>
    </row>
    <row r="19" spans="1:35" ht="15" customHeight="1">
      <c r="A19" s="32">
        <v>7</v>
      </c>
      <c r="B19" s="88">
        <f t="shared" si="0"/>
        <v>0</v>
      </c>
      <c r="C19" s="82"/>
      <c r="D19" s="83"/>
      <c r="E19" s="82"/>
      <c r="F19" s="83"/>
      <c r="G19" s="82"/>
      <c r="H19" s="83"/>
      <c r="I19" s="82"/>
      <c r="J19" s="83"/>
      <c r="K19" s="77"/>
      <c r="L19" s="82"/>
      <c r="M19" s="83"/>
      <c r="N19" s="35"/>
      <c r="O19" s="35"/>
      <c r="P19" s="77"/>
      <c r="Q19" s="32">
        <v>7</v>
      </c>
      <c r="R19" s="35">
        <f t="shared" si="1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131">
        <f t="shared" si="2"/>
        <v>0</v>
      </c>
      <c r="AD19" s="105"/>
      <c r="AE19" s="105"/>
      <c r="AF19" s="105"/>
      <c r="AG19" s="105"/>
      <c r="AH19" s="131">
        <f t="shared" si="3"/>
        <v>0</v>
      </c>
      <c r="AI19" s="32">
        <v>7</v>
      </c>
    </row>
    <row r="20" spans="1:35" ht="15" customHeight="1">
      <c r="A20" s="32">
        <v>8</v>
      </c>
      <c r="B20" s="88">
        <f t="shared" si="0"/>
        <v>0</v>
      </c>
      <c r="C20" s="82"/>
      <c r="D20" s="83"/>
      <c r="E20" s="82"/>
      <c r="F20" s="83"/>
      <c r="G20" s="82"/>
      <c r="H20" s="83"/>
      <c r="I20" s="82"/>
      <c r="J20" s="83"/>
      <c r="K20" s="77"/>
      <c r="L20" s="82"/>
      <c r="M20" s="83"/>
      <c r="N20" s="35"/>
      <c r="O20" s="35"/>
      <c r="P20" s="77"/>
      <c r="Q20" s="32">
        <v>8</v>
      </c>
      <c r="R20" s="35">
        <f t="shared" si="1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1">
        <f t="shared" si="2"/>
        <v>0</v>
      </c>
      <c r="AD20" s="105"/>
      <c r="AE20" s="105"/>
      <c r="AF20" s="105"/>
      <c r="AG20" s="105"/>
      <c r="AH20" s="131">
        <f t="shared" si="3"/>
        <v>0</v>
      </c>
      <c r="AI20" s="32">
        <v>8</v>
      </c>
    </row>
    <row r="21" spans="1:35" ht="15" customHeight="1">
      <c r="A21" s="32">
        <v>9</v>
      </c>
      <c r="B21" s="88">
        <f t="shared" si="0"/>
        <v>0</v>
      </c>
      <c r="C21" s="82"/>
      <c r="D21" s="83"/>
      <c r="E21" s="82"/>
      <c r="F21" s="83"/>
      <c r="G21" s="82"/>
      <c r="H21" s="83"/>
      <c r="I21" s="82"/>
      <c r="J21" s="83"/>
      <c r="K21" s="77"/>
      <c r="L21" s="82"/>
      <c r="M21" s="83"/>
      <c r="N21" s="35"/>
      <c r="O21" s="35"/>
      <c r="P21" s="77"/>
      <c r="Q21" s="32">
        <v>9</v>
      </c>
      <c r="R21" s="35">
        <f t="shared" si="1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1">
        <f t="shared" si="2"/>
        <v>0</v>
      </c>
      <c r="AD21" s="105"/>
      <c r="AE21" s="105"/>
      <c r="AF21" s="105"/>
      <c r="AG21" s="105"/>
      <c r="AH21" s="131">
        <f t="shared" si="3"/>
        <v>0</v>
      </c>
      <c r="AI21" s="32">
        <v>9</v>
      </c>
    </row>
    <row r="22" spans="1:35" ht="15" customHeight="1">
      <c r="A22" s="32">
        <v>10</v>
      </c>
      <c r="B22" s="88">
        <f t="shared" si="0"/>
        <v>0</v>
      </c>
      <c r="C22" s="82"/>
      <c r="D22" s="83"/>
      <c r="E22" s="82"/>
      <c r="F22" s="83"/>
      <c r="G22" s="82"/>
      <c r="H22" s="83"/>
      <c r="I22" s="82"/>
      <c r="J22" s="83"/>
      <c r="K22" s="77"/>
      <c r="L22" s="82"/>
      <c r="M22" s="83"/>
      <c r="N22" s="35"/>
      <c r="O22" s="35"/>
      <c r="P22" s="77"/>
      <c r="Q22" s="32">
        <v>10</v>
      </c>
      <c r="R22" s="35">
        <f t="shared" si="1"/>
        <v>0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31">
        <f t="shared" si="2"/>
        <v>0</v>
      </c>
      <c r="AD22" s="105"/>
      <c r="AE22" s="105"/>
      <c r="AF22" s="105"/>
      <c r="AG22" s="105"/>
      <c r="AH22" s="131">
        <f t="shared" si="3"/>
        <v>0</v>
      </c>
      <c r="AI22" s="32">
        <v>10</v>
      </c>
    </row>
    <row r="23" spans="1:35" ht="15" customHeight="1">
      <c r="A23" s="32">
        <v>11</v>
      </c>
      <c r="B23" s="88">
        <f t="shared" si="0"/>
        <v>0</v>
      </c>
      <c r="C23" s="82"/>
      <c r="D23" s="83"/>
      <c r="E23" s="82"/>
      <c r="F23" s="83"/>
      <c r="G23" s="82"/>
      <c r="H23" s="83"/>
      <c r="I23" s="82"/>
      <c r="J23" s="83"/>
      <c r="K23" s="77"/>
      <c r="L23" s="82"/>
      <c r="M23" s="83"/>
      <c r="N23" s="35"/>
      <c r="O23" s="35"/>
      <c r="P23" s="77"/>
      <c r="Q23" s="32">
        <v>11</v>
      </c>
      <c r="R23" s="35">
        <f t="shared" si="1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1">
        <f t="shared" si="2"/>
        <v>0</v>
      </c>
      <c r="AD23" s="105"/>
      <c r="AE23" s="105"/>
      <c r="AF23" s="105"/>
      <c r="AG23" s="105"/>
      <c r="AH23" s="131">
        <f t="shared" si="3"/>
        <v>0</v>
      </c>
      <c r="AI23" s="32">
        <v>11</v>
      </c>
    </row>
    <row r="24" spans="1:35" ht="15" customHeight="1">
      <c r="A24" s="32">
        <v>12</v>
      </c>
      <c r="B24" s="88">
        <f t="shared" si="0"/>
        <v>0</v>
      </c>
      <c r="C24" s="82"/>
      <c r="D24" s="83"/>
      <c r="E24" s="82"/>
      <c r="F24" s="83"/>
      <c r="G24" s="82"/>
      <c r="H24" s="83"/>
      <c r="I24" s="82"/>
      <c r="J24" s="83"/>
      <c r="K24" s="77"/>
      <c r="L24" s="82"/>
      <c r="M24" s="83"/>
      <c r="N24" s="35"/>
      <c r="O24" s="35"/>
      <c r="P24" s="77"/>
      <c r="Q24" s="32">
        <v>12</v>
      </c>
      <c r="R24" s="35">
        <f t="shared" si="1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1">
        <f t="shared" si="2"/>
        <v>0</v>
      </c>
      <c r="AD24" s="105"/>
      <c r="AE24" s="105"/>
      <c r="AF24" s="105"/>
      <c r="AG24" s="105"/>
      <c r="AH24" s="131">
        <f t="shared" si="3"/>
        <v>0</v>
      </c>
      <c r="AI24" s="32">
        <v>12</v>
      </c>
    </row>
    <row r="25" spans="1:35" ht="15" customHeight="1">
      <c r="A25" s="32">
        <v>13</v>
      </c>
      <c r="B25" s="88">
        <f t="shared" si="0"/>
        <v>0</v>
      </c>
      <c r="C25" s="82"/>
      <c r="D25" s="83"/>
      <c r="E25" s="82"/>
      <c r="F25" s="83"/>
      <c r="G25" s="82"/>
      <c r="H25" s="83"/>
      <c r="I25" s="82"/>
      <c r="J25" s="83"/>
      <c r="K25" s="77"/>
      <c r="L25" s="82"/>
      <c r="M25" s="83"/>
      <c r="N25" s="35"/>
      <c r="O25" s="35"/>
      <c r="P25" s="77"/>
      <c r="Q25" s="32">
        <v>13</v>
      </c>
      <c r="R25" s="35">
        <f t="shared" si="1"/>
        <v>0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1">
        <f t="shared" si="2"/>
        <v>0</v>
      </c>
      <c r="AD25" s="105"/>
      <c r="AE25" s="105"/>
      <c r="AF25" s="105"/>
      <c r="AG25" s="105"/>
      <c r="AH25" s="131">
        <f t="shared" si="3"/>
        <v>0</v>
      </c>
      <c r="AI25" s="32">
        <v>13</v>
      </c>
    </row>
    <row r="26" spans="1:35" ht="15" customHeight="1">
      <c r="A26" s="32">
        <v>14</v>
      </c>
      <c r="B26" s="88">
        <f t="shared" si="0"/>
        <v>0</v>
      </c>
      <c r="C26" s="82"/>
      <c r="D26" s="83"/>
      <c r="E26" s="82"/>
      <c r="F26" s="83"/>
      <c r="G26" s="82"/>
      <c r="H26" s="83"/>
      <c r="I26" s="82"/>
      <c r="J26" s="83"/>
      <c r="K26" s="77"/>
      <c r="L26" s="82"/>
      <c r="M26" s="83"/>
      <c r="N26" s="35"/>
      <c r="O26" s="35"/>
      <c r="P26" s="77"/>
      <c r="Q26" s="32">
        <v>14</v>
      </c>
      <c r="R26" s="35">
        <f t="shared" si="1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131">
        <f t="shared" si="2"/>
        <v>0</v>
      </c>
      <c r="AD26" s="105"/>
      <c r="AE26" s="105"/>
      <c r="AF26" s="105"/>
      <c r="AG26" s="105"/>
      <c r="AH26" s="131">
        <f t="shared" si="3"/>
        <v>0</v>
      </c>
      <c r="AI26" s="32">
        <v>14</v>
      </c>
    </row>
    <row r="27" spans="1:35" ht="15" customHeight="1">
      <c r="A27" s="32">
        <v>15</v>
      </c>
      <c r="B27" s="88">
        <f t="shared" si="0"/>
        <v>0</v>
      </c>
      <c r="C27" s="82"/>
      <c r="D27" s="83"/>
      <c r="E27" s="82"/>
      <c r="F27" s="83"/>
      <c r="G27" s="82"/>
      <c r="H27" s="83"/>
      <c r="I27" s="82"/>
      <c r="J27" s="83"/>
      <c r="K27" s="77"/>
      <c r="L27" s="82"/>
      <c r="M27" s="83"/>
      <c r="N27" s="35"/>
      <c r="O27" s="35"/>
      <c r="P27" s="77"/>
      <c r="Q27" s="32">
        <v>15</v>
      </c>
      <c r="R27" s="35">
        <f t="shared" si="1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1">
        <f t="shared" si="2"/>
        <v>0</v>
      </c>
      <c r="AD27" s="105"/>
      <c r="AE27" s="105"/>
      <c r="AF27" s="105"/>
      <c r="AG27" s="105"/>
      <c r="AH27" s="131">
        <f t="shared" si="3"/>
        <v>0</v>
      </c>
      <c r="AI27" s="32">
        <v>15</v>
      </c>
    </row>
    <row r="28" spans="1:35" ht="15" customHeight="1">
      <c r="A28" s="32">
        <v>16</v>
      </c>
      <c r="B28" s="88">
        <f t="shared" si="0"/>
        <v>0</v>
      </c>
      <c r="C28" s="82"/>
      <c r="D28" s="83"/>
      <c r="E28" s="82"/>
      <c r="F28" s="83"/>
      <c r="G28" s="82"/>
      <c r="H28" s="83"/>
      <c r="I28" s="82"/>
      <c r="J28" s="83"/>
      <c r="K28" s="77"/>
      <c r="L28" s="82"/>
      <c r="M28" s="83"/>
      <c r="N28" s="35"/>
      <c r="O28" s="35"/>
      <c r="P28" s="77"/>
      <c r="Q28" s="32">
        <v>16</v>
      </c>
      <c r="R28" s="35">
        <f t="shared" si="1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1">
        <f t="shared" si="2"/>
        <v>0</v>
      </c>
      <c r="AD28" s="105"/>
      <c r="AE28" s="105"/>
      <c r="AF28" s="105"/>
      <c r="AG28" s="105"/>
      <c r="AH28" s="131">
        <f t="shared" si="3"/>
        <v>0</v>
      </c>
      <c r="AI28" s="32">
        <v>16</v>
      </c>
    </row>
    <row r="29" spans="1:35" ht="15" customHeight="1">
      <c r="A29" s="32">
        <v>17</v>
      </c>
      <c r="B29" s="88">
        <f t="shared" si="0"/>
        <v>0</v>
      </c>
      <c r="C29" s="82"/>
      <c r="D29" s="83"/>
      <c r="E29" s="82"/>
      <c r="F29" s="83"/>
      <c r="G29" s="82"/>
      <c r="H29" s="83"/>
      <c r="I29" s="82"/>
      <c r="J29" s="83"/>
      <c r="K29" s="77"/>
      <c r="L29" s="82"/>
      <c r="M29" s="83"/>
      <c r="N29" s="35"/>
      <c r="O29" s="35"/>
      <c r="P29" s="77"/>
      <c r="Q29" s="32">
        <v>17</v>
      </c>
      <c r="R29" s="35">
        <f aca="true" t="shared" si="4" ref="R29:R41">S29+T29+U29+V29+W29+X29+Y29+Z29+AA29+AB29</f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1">
        <f t="shared" si="2"/>
        <v>0</v>
      </c>
      <c r="AD29" s="105"/>
      <c r="AE29" s="105"/>
      <c r="AF29" s="105"/>
      <c r="AG29" s="105"/>
      <c r="AH29" s="131">
        <f t="shared" si="3"/>
        <v>0</v>
      </c>
      <c r="AI29" s="32">
        <v>17</v>
      </c>
    </row>
    <row r="30" spans="1:35" ht="15" customHeight="1">
      <c r="A30" s="32">
        <v>18</v>
      </c>
      <c r="B30" s="88">
        <f t="shared" si="0"/>
        <v>0</v>
      </c>
      <c r="C30" s="82"/>
      <c r="D30" s="83"/>
      <c r="E30" s="82"/>
      <c r="F30" s="83"/>
      <c r="G30" s="82"/>
      <c r="H30" s="83"/>
      <c r="I30" s="82"/>
      <c r="J30" s="83"/>
      <c r="K30" s="77"/>
      <c r="L30" s="82"/>
      <c r="M30" s="83"/>
      <c r="N30" s="35"/>
      <c r="O30" s="35"/>
      <c r="P30" s="77"/>
      <c r="Q30" s="32">
        <v>18</v>
      </c>
      <c r="R30" s="35">
        <f t="shared" si="4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131">
        <f t="shared" si="2"/>
        <v>0</v>
      </c>
      <c r="AD30" s="105"/>
      <c r="AE30" s="105"/>
      <c r="AF30" s="105"/>
      <c r="AG30" s="105"/>
      <c r="AH30" s="131">
        <f t="shared" si="3"/>
        <v>0</v>
      </c>
      <c r="AI30" s="32">
        <v>18</v>
      </c>
    </row>
    <row r="31" spans="1:35" ht="15" customHeight="1">
      <c r="A31" s="32">
        <v>19</v>
      </c>
      <c r="B31" s="88">
        <f t="shared" si="0"/>
        <v>0</v>
      </c>
      <c r="C31" s="82"/>
      <c r="D31" s="83"/>
      <c r="E31" s="82"/>
      <c r="F31" s="83"/>
      <c r="G31" s="82"/>
      <c r="H31" s="83"/>
      <c r="I31" s="82"/>
      <c r="J31" s="83"/>
      <c r="K31" s="77"/>
      <c r="L31" s="82"/>
      <c r="M31" s="83"/>
      <c r="N31" s="35"/>
      <c r="O31" s="35"/>
      <c r="P31" s="77"/>
      <c r="Q31" s="32">
        <v>19</v>
      </c>
      <c r="R31" s="35">
        <f t="shared" si="4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1">
        <f t="shared" si="2"/>
        <v>0</v>
      </c>
      <c r="AD31" s="105"/>
      <c r="AE31" s="105"/>
      <c r="AF31" s="105"/>
      <c r="AG31" s="105"/>
      <c r="AH31" s="131">
        <f t="shared" si="3"/>
        <v>0</v>
      </c>
      <c r="AI31" s="32">
        <v>19</v>
      </c>
    </row>
    <row r="32" spans="1:35" ht="15" customHeight="1">
      <c r="A32" s="32">
        <v>20</v>
      </c>
      <c r="B32" s="88">
        <f t="shared" si="0"/>
        <v>0</v>
      </c>
      <c r="C32" s="82"/>
      <c r="D32" s="83"/>
      <c r="E32" s="82"/>
      <c r="F32" s="83"/>
      <c r="G32" s="82"/>
      <c r="H32" s="83"/>
      <c r="I32" s="82"/>
      <c r="J32" s="83"/>
      <c r="K32" s="77"/>
      <c r="L32" s="82"/>
      <c r="M32" s="83"/>
      <c r="N32" s="35"/>
      <c r="O32" s="35"/>
      <c r="P32" s="77"/>
      <c r="Q32" s="32">
        <v>20</v>
      </c>
      <c r="R32" s="35">
        <f t="shared" si="4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1">
        <f t="shared" si="2"/>
        <v>0</v>
      </c>
      <c r="AD32" s="105"/>
      <c r="AE32" s="105"/>
      <c r="AF32" s="105"/>
      <c r="AG32" s="105"/>
      <c r="AH32" s="131">
        <f t="shared" si="3"/>
        <v>0</v>
      </c>
      <c r="AI32" s="32">
        <v>20</v>
      </c>
    </row>
    <row r="33" spans="1:35" ht="15" customHeight="1">
      <c r="A33" s="32">
        <v>21</v>
      </c>
      <c r="B33" s="88">
        <f t="shared" si="0"/>
        <v>0</v>
      </c>
      <c r="C33" s="82"/>
      <c r="D33" s="83"/>
      <c r="E33" s="82"/>
      <c r="F33" s="83"/>
      <c r="G33" s="82"/>
      <c r="H33" s="83"/>
      <c r="I33" s="82"/>
      <c r="J33" s="83"/>
      <c r="K33" s="77"/>
      <c r="L33" s="82"/>
      <c r="M33" s="83"/>
      <c r="N33" s="35"/>
      <c r="O33" s="35"/>
      <c r="P33" s="77"/>
      <c r="Q33" s="32">
        <v>21</v>
      </c>
      <c r="R33" s="35">
        <f t="shared" si="4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1">
        <f t="shared" si="2"/>
        <v>0</v>
      </c>
      <c r="AD33" s="105"/>
      <c r="AE33" s="105"/>
      <c r="AF33" s="105"/>
      <c r="AG33" s="105"/>
      <c r="AH33" s="131">
        <f t="shared" si="3"/>
        <v>0</v>
      </c>
      <c r="AI33" s="32">
        <v>21</v>
      </c>
    </row>
    <row r="34" spans="1:35" ht="15" customHeight="1">
      <c r="A34" s="32">
        <v>22</v>
      </c>
      <c r="B34" s="88">
        <f t="shared" si="0"/>
        <v>0</v>
      </c>
      <c r="C34" s="82"/>
      <c r="D34" s="83"/>
      <c r="E34" s="82"/>
      <c r="F34" s="83"/>
      <c r="G34" s="82"/>
      <c r="H34" s="83"/>
      <c r="I34" s="82"/>
      <c r="J34" s="83"/>
      <c r="K34" s="77"/>
      <c r="L34" s="82"/>
      <c r="M34" s="83"/>
      <c r="N34" s="35"/>
      <c r="O34" s="35"/>
      <c r="P34" s="77"/>
      <c r="Q34" s="32">
        <v>22</v>
      </c>
      <c r="R34" s="35">
        <v>12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1">
        <f t="shared" si="2"/>
        <v>0</v>
      </c>
      <c r="AD34" s="105"/>
      <c r="AE34" s="105"/>
      <c r="AF34" s="105"/>
      <c r="AG34" s="105"/>
      <c r="AH34" s="131">
        <f t="shared" si="3"/>
        <v>0</v>
      </c>
      <c r="AI34" s="32">
        <v>22</v>
      </c>
    </row>
    <row r="35" spans="1:35" ht="15" customHeight="1">
      <c r="A35" s="32">
        <v>23</v>
      </c>
      <c r="B35" s="88">
        <f t="shared" si="0"/>
        <v>0</v>
      </c>
      <c r="C35" s="82"/>
      <c r="D35" s="83"/>
      <c r="E35" s="82"/>
      <c r="F35" s="83"/>
      <c r="G35" s="82"/>
      <c r="H35" s="83"/>
      <c r="I35" s="82"/>
      <c r="J35" s="83"/>
      <c r="K35" s="77"/>
      <c r="L35" s="82"/>
      <c r="M35" s="83"/>
      <c r="N35" s="35"/>
      <c r="O35" s="35"/>
      <c r="P35" s="77"/>
      <c r="Q35" s="32">
        <v>23</v>
      </c>
      <c r="R35" s="35">
        <f t="shared" si="4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1">
        <f t="shared" si="2"/>
        <v>0</v>
      </c>
      <c r="AD35" s="105"/>
      <c r="AE35" s="105"/>
      <c r="AF35" s="105"/>
      <c r="AG35" s="105"/>
      <c r="AH35" s="131">
        <f t="shared" si="3"/>
        <v>0</v>
      </c>
      <c r="AI35" s="32">
        <v>23</v>
      </c>
    </row>
    <row r="36" spans="1:35" ht="15" customHeight="1">
      <c r="A36" s="32">
        <v>24</v>
      </c>
      <c r="B36" s="88">
        <f t="shared" si="0"/>
        <v>0</v>
      </c>
      <c r="C36" s="82"/>
      <c r="D36" s="83"/>
      <c r="E36" s="82"/>
      <c r="F36" s="83"/>
      <c r="G36" s="82"/>
      <c r="H36" s="83"/>
      <c r="I36" s="82"/>
      <c r="J36" s="83"/>
      <c r="K36" s="77"/>
      <c r="L36" s="82"/>
      <c r="M36" s="83"/>
      <c r="N36" s="35"/>
      <c r="O36" s="35"/>
      <c r="P36" s="77"/>
      <c r="Q36" s="32">
        <v>24</v>
      </c>
      <c r="R36" s="35">
        <f t="shared" si="4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1">
        <f t="shared" si="2"/>
        <v>0</v>
      </c>
      <c r="AD36" s="105"/>
      <c r="AE36" s="105"/>
      <c r="AF36" s="105"/>
      <c r="AG36" s="105"/>
      <c r="AH36" s="131">
        <f t="shared" si="3"/>
        <v>0</v>
      </c>
      <c r="AI36" s="32">
        <v>24</v>
      </c>
    </row>
    <row r="37" spans="1:35" ht="15" customHeight="1">
      <c r="A37" s="32">
        <v>25</v>
      </c>
      <c r="B37" s="88">
        <f t="shared" si="0"/>
        <v>0</v>
      </c>
      <c r="C37" s="82"/>
      <c r="D37" s="83"/>
      <c r="E37" s="82"/>
      <c r="F37" s="83"/>
      <c r="G37" s="82"/>
      <c r="H37" s="83"/>
      <c r="I37" s="82"/>
      <c r="J37" s="83"/>
      <c r="K37" s="77"/>
      <c r="L37" s="82"/>
      <c r="M37" s="83"/>
      <c r="N37" s="35"/>
      <c r="O37" s="35"/>
      <c r="P37" s="77"/>
      <c r="Q37" s="32">
        <v>25</v>
      </c>
      <c r="R37" s="35">
        <f t="shared" si="4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1">
        <f t="shared" si="2"/>
        <v>0</v>
      </c>
      <c r="AD37" s="105"/>
      <c r="AE37" s="105"/>
      <c r="AF37" s="105"/>
      <c r="AG37" s="105"/>
      <c r="AH37" s="131">
        <f t="shared" si="3"/>
        <v>0</v>
      </c>
      <c r="AI37" s="32">
        <v>25</v>
      </c>
    </row>
    <row r="38" spans="1:35" ht="15" customHeight="1">
      <c r="A38" s="32">
        <v>26</v>
      </c>
      <c r="B38" s="88">
        <f t="shared" si="0"/>
        <v>0</v>
      </c>
      <c r="C38" s="82"/>
      <c r="D38" s="83"/>
      <c r="E38" s="82"/>
      <c r="F38" s="83"/>
      <c r="G38" s="82"/>
      <c r="H38" s="83"/>
      <c r="I38" s="82"/>
      <c r="J38" s="83"/>
      <c r="K38" s="77"/>
      <c r="L38" s="82"/>
      <c r="M38" s="83"/>
      <c r="N38" s="35"/>
      <c r="O38" s="35"/>
      <c r="P38" s="77"/>
      <c r="Q38" s="32">
        <v>26</v>
      </c>
      <c r="R38" s="35">
        <f t="shared" si="4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1">
        <f t="shared" si="2"/>
        <v>0</v>
      </c>
      <c r="AD38" s="105"/>
      <c r="AE38" s="105"/>
      <c r="AF38" s="105"/>
      <c r="AG38" s="105"/>
      <c r="AH38" s="131">
        <f t="shared" si="3"/>
        <v>0</v>
      </c>
      <c r="AI38" s="32">
        <v>26</v>
      </c>
    </row>
    <row r="39" spans="1:35" ht="15" customHeight="1">
      <c r="A39" s="32">
        <v>27</v>
      </c>
      <c r="B39" s="88">
        <f t="shared" si="0"/>
        <v>0</v>
      </c>
      <c r="C39" s="82"/>
      <c r="D39" s="83"/>
      <c r="E39" s="82"/>
      <c r="F39" s="83"/>
      <c r="G39" s="82"/>
      <c r="H39" s="83"/>
      <c r="I39" s="82"/>
      <c r="J39" s="83"/>
      <c r="K39" s="77"/>
      <c r="L39" s="82"/>
      <c r="M39" s="83"/>
      <c r="N39" s="35"/>
      <c r="O39" s="35"/>
      <c r="P39" s="77"/>
      <c r="Q39" s="32">
        <v>27</v>
      </c>
      <c r="R39" s="35">
        <v>43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1">
        <f t="shared" si="2"/>
        <v>0</v>
      </c>
      <c r="AD39" s="105"/>
      <c r="AE39" s="105"/>
      <c r="AF39" s="105"/>
      <c r="AG39" s="105"/>
      <c r="AH39" s="131">
        <f t="shared" si="3"/>
        <v>0</v>
      </c>
      <c r="AI39" s="32">
        <v>27</v>
      </c>
    </row>
    <row r="40" spans="1:35" ht="15" customHeight="1">
      <c r="A40" s="32">
        <v>28</v>
      </c>
      <c r="B40" s="88">
        <f t="shared" si="0"/>
        <v>0</v>
      </c>
      <c r="C40" s="82"/>
      <c r="D40" s="83"/>
      <c r="E40" s="82"/>
      <c r="F40" s="83"/>
      <c r="G40" s="82"/>
      <c r="H40" s="83"/>
      <c r="I40" s="82"/>
      <c r="J40" s="83"/>
      <c r="K40" s="77"/>
      <c r="L40" s="82"/>
      <c r="M40" s="83"/>
      <c r="N40" s="35"/>
      <c r="O40" s="35"/>
      <c r="P40" s="77"/>
      <c r="Q40" s="32">
        <v>28</v>
      </c>
      <c r="R40" s="35">
        <f t="shared" si="4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1">
        <f t="shared" si="2"/>
        <v>0</v>
      </c>
      <c r="AD40" s="105"/>
      <c r="AE40" s="105"/>
      <c r="AF40" s="105"/>
      <c r="AG40" s="105"/>
      <c r="AH40" s="131">
        <f t="shared" si="3"/>
        <v>0</v>
      </c>
      <c r="AI40" s="32">
        <v>28</v>
      </c>
    </row>
    <row r="41" spans="1:35" ht="15" customHeight="1">
      <c r="A41" s="32">
        <v>29</v>
      </c>
      <c r="B41" s="88">
        <f t="shared" si="0"/>
        <v>0</v>
      </c>
      <c r="C41" s="82"/>
      <c r="D41" s="83"/>
      <c r="E41" s="82"/>
      <c r="F41" s="83"/>
      <c r="G41" s="82"/>
      <c r="H41" s="83"/>
      <c r="I41" s="82"/>
      <c r="J41" s="83"/>
      <c r="K41" s="77"/>
      <c r="L41" s="82"/>
      <c r="M41" s="83"/>
      <c r="N41" s="35"/>
      <c r="O41" s="35"/>
      <c r="P41" s="77"/>
      <c r="Q41" s="32">
        <v>29</v>
      </c>
      <c r="R41" s="35">
        <f t="shared" si="4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1">
        <f t="shared" si="2"/>
        <v>0</v>
      </c>
      <c r="AD41" s="105"/>
      <c r="AE41" s="105"/>
      <c r="AF41" s="105"/>
      <c r="AG41" s="105"/>
      <c r="AH41" s="131">
        <f t="shared" si="3"/>
        <v>0</v>
      </c>
      <c r="AI41" s="32">
        <v>29</v>
      </c>
    </row>
    <row r="42" spans="1:35" ht="52.5">
      <c r="A42" s="87" t="s">
        <v>69</v>
      </c>
      <c r="B42" s="90">
        <f>SUM(B13:B41)</f>
        <v>0</v>
      </c>
      <c r="C42" s="84">
        <f>C41+C40+C39+C38+C37+C36+C35+C34+C33+C32+C31+C30+C29+C28+C27+C26+C25+C24+C23+C22+C21+C20+C19+C18+C17+C16+C15+C14+C13</f>
        <v>0</v>
      </c>
      <c r="D42" s="84">
        <f>D41+D40+D39+D38+D37+D36+D35+D34+D33+D32+D31+D30+D29+D28+D27+D26+D25+D24+D23+D22+D21+D20+D19+D18+D17+D16+D15+D13+D14</f>
        <v>0</v>
      </c>
      <c r="E42" s="84">
        <f aca="true" t="shared" si="5" ref="E42:P42">E41+E40+E39+E38+E37+E36+E35+E34+E33+E32+E31+E30+E29+E28+E27+E26+E25+E24+E23+E22+E21+E20+E19+E18+E17+E16+E15+E14+E13</f>
        <v>0</v>
      </c>
      <c r="F42" s="84">
        <f t="shared" si="5"/>
        <v>0</v>
      </c>
      <c r="G42" s="84">
        <f t="shared" si="5"/>
        <v>0</v>
      </c>
      <c r="H42" s="84">
        <f t="shared" si="5"/>
        <v>0</v>
      </c>
      <c r="I42" s="84">
        <f t="shared" si="5"/>
        <v>0</v>
      </c>
      <c r="J42" s="84">
        <f t="shared" si="5"/>
        <v>0</v>
      </c>
      <c r="K42" s="84">
        <f t="shared" si="5"/>
        <v>0</v>
      </c>
      <c r="L42" s="84">
        <f t="shared" si="5"/>
        <v>0</v>
      </c>
      <c r="M42" s="84">
        <f t="shared" si="5"/>
        <v>0</v>
      </c>
      <c r="N42" s="84">
        <f t="shared" si="5"/>
        <v>0</v>
      </c>
      <c r="O42" s="18">
        <f t="shared" si="5"/>
        <v>0</v>
      </c>
      <c r="P42" s="18">
        <f t="shared" si="5"/>
        <v>0</v>
      </c>
      <c r="Q42" s="35"/>
      <c r="R42" s="18"/>
      <c r="S42" s="49">
        <f>S41+S40+S39+S38+S37+S36+S35+S34+S33+S32+S31+S30+S29+S28+S27+S26+S25+S24+S23+S22+S21+S20+S19+S18+S17+S16+S15+S14+S13</f>
        <v>0</v>
      </c>
      <c r="T42" s="49">
        <f>T41+T40+T39+T38+T37+T36+T35+T34+T33+T32+T31+T30+T29+T28+T27+T26+T25+T24+T23+T22+T21+T20+T19+T18+T17+T16+T15+T14+T13</f>
        <v>0</v>
      </c>
      <c r="U42" s="49">
        <f>U41+U40+U39+U38+U37+U36+U35+U34+U33+U32+U31+U30+U29+U28+U27+U26+U25+U24+U23+U22+U21+U20+U19+U18+U17+U16+U15+U14+U13</f>
        <v>0</v>
      </c>
      <c r="V42" s="49">
        <f>V41+V40+V39+V38+V37+V36+V35+V34+V33+V32+V31+V30+V29+V28+V27+V26+V25+V24+V23+V22+V21+V20+V19+V17+V16+V15+V14+V13</f>
        <v>0</v>
      </c>
      <c r="W42" s="49">
        <f>W41+W40+W39+W38+W37+W36+W35+W34+W33+W32+W31+W30+W29+W28+W27+W26+W25+W24+W23+W22+W21+W20+W18++W17+W16+W14+W15+W13</f>
        <v>0</v>
      </c>
      <c r="X42" s="49">
        <f>X41+X40+X39+X38+X37+X36+X35+X34+X33+X32+X31+X30+X29+X28+X27+X26+X25+X24+X23+X22+X21+X20+X19+X18+X17+X16+X15+X14+X13</f>
        <v>0</v>
      </c>
      <c r="Y42" s="49">
        <f>Y41+Y40+Y39+Y38+Y37+Y36+Y35+Y34+Y33+Y32+Y31+Y30+Y29+Y28+Y27+Y26+Y25+Y24+Y23+Y22+Y21+Y20+Y19+Y18+Y17+Y16+Y15+Y14+Y13</f>
        <v>0</v>
      </c>
      <c r="Z42" s="49">
        <f>Z41+Z40+Z39+Z38+Z37+Z36+Z35+Z34+Z33+Z32+Z31+Z30+Z29+Z28+Z27+Z26+Z25+Z24+Z23+Z22+Z21+Z20+Z19+Z18+Z17+Z16+Z15+Z14+Z13</f>
        <v>0</v>
      </c>
      <c r="AA42" s="49">
        <f>AA41+AA40+AA39+AA38+AA37+AA36+AA35+AA34+AA33+AA32+AA31+AA30+AA29+AA28+AA27+AA26+AA25+AA24+AA23+AA22+AA21+AA20+AA19+AA18+AA17+AA16+AA15+AA14+AA13</f>
        <v>0</v>
      </c>
      <c r="AB42" s="49">
        <f>AB41+AB40+AB39+AB38+AB37+AB36+AB35+AB34+AB33+AB32+AB31+AB30+AB29+AB28+AB27+AB26+AB25+AB24+AB23+AB22+AB21+AB20+AB19+AB18+AB17+AB16+AB15+AB14+AB13</f>
        <v>0</v>
      </c>
      <c r="AC42" s="133">
        <f>SUM(S42:AB42)</f>
        <v>0</v>
      </c>
      <c r="AD42" s="105"/>
      <c r="AE42" s="105"/>
      <c r="AF42" s="105"/>
      <c r="AG42" s="105"/>
      <c r="AH42" s="131">
        <f>SUM(AH13:AH41)</f>
        <v>0</v>
      </c>
      <c r="AI42" s="32"/>
    </row>
    <row r="43" spans="1:35" s="4" customFormat="1" ht="15" customHeight="1">
      <c r="A43" s="35"/>
      <c r="B43" s="28"/>
      <c r="C43" s="238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40"/>
      <c r="P43" s="116"/>
      <c r="Q43" s="39"/>
      <c r="R43" s="47">
        <v>0</v>
      </c>
      <c r="S43" s="198" t="s">
        <v>41</v>
      </c>
      <c r="T43" s="198"/>
      <c r="U43" s="198"/>
      <c r="V43" s="198"/>
      <c r="W43" s="198"/>
      <c r="X43" s="198"/>
      <c r="Y43" s="198"/>
      <c r="Z43" s="198"/>
      <c r="AA43" s="198"/>
      <c r="AB43" s="198"/>
      <c r="AC43" s="131"/>
      <c r="AD43" s="111"/>
      <c r="AE43" s="111"/>
      <c r="AF43" s="111"/>
      <c r="AG43" s="111"/>
      <c r="AH43" s="131"/>
      <c r="AI43" s="105"/>
    </row>
    <row r="44" spans="1:35" s="27" customFormat="1" ht="33.75" customHeight="1">
      <c r="A44" s="6"/>
      <c r="B44" s="17"/>
      <c r="C44" s="216"/>
      <c r="D44" s="217"/>
      <c r="E44" s="216"/>
      <c r="F44" s="217"/>
      <c r="G44" s="218"/>
      <c r="H44" s="219"/>
      <c r="I44" s="218"/>
      <c r="J44" s="219"/>
      <c r="K44" s="92"/>
      <c r="L44" s="218"/>
      <c r="M44" s="219"/>
      <c r="N44" s="21"/>
      <c r="O44" s="26"/>
      <c r="P44" s="100"/>
      <c r="Q44" s="26"/>
      <c r="R44" s="17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40"/>
      <c r="AD44" s="110"/>
      <c r="AE44" s="110"/>
      <c r="AF44" s="110"/>
      <c r="AG44" s="110"/>
      <c r="AH44" s="140"/>
      <c r="AI44" s="105"/>
    </row>
    <row r="45" spans="1:35" s="37" customFormat="1" ht="54.75" customHeight="1">
      <c r="A45" s="91" t="s">
        <v>68</v>
      </c>
      <c r="B45" s="29">
        <f>B42+B12</f>
        <v>4824</v>
      </c>
      <c r="C45" s="29">
        <f aca="true" t="shared" si="6" ref="C45:O45">C42+C12</f>
        <v>0</v>
      </c>
      <c r="D45" s="29">
        <f t="shared" si="6"/>
        <v>0</v>
      </c>
      <c r="E45" s="29">
        <f t="shared" si="6"/>
        <v>0</v>
      </c>
      <c r="F45" s="29">
        <f t="shared" si="6"/>
        <v>0</v>
      </c>
      <c r="G45" s="29">
        <f>G42+G12</f>
        <v>0</v>
      </c>
      <c r="H45" s="29">
        <f t="shared" si="6"/>
        <v>0</v>
      </c>
      <c r="I45" s="29">
        <f t="shared" si="6"/>
        <v>0</v>
      </c>
      <c r="J45" s="29">
        <f t="shared" si="6"/>
        <v>0</v>
      </c>
      <c r="K45" s="29">
        <f t="shared" si="6"/>
        <v>0</v>
      </c>
      <c r="L45" s="29">
        <f t="shared" si="6"/>
        <v>0</v>
      </c>
      <c r="M45" s="29">
        <f t="shared" si="6"/>
        <v>0</v>
      </c>
      <c r="N45" s="29">
        <f t="shared" si="6"/>
        <v>0</v>
      </c>
      <c r="O45" s="29">
        <f t="shared" si="6"/>
        <v>0</v>
      </c>
      <c r="P45" s="117">
        <f>C45+D45+E45+F45+G45+H45+I45+J45+K45+L45+M45+N45+O45</f>
        <v>0</v>
      </c>
      <c r="Q45" s="44"/>
      <c r="R45" s="92"/>
      <c r="S45" s="128">
        <f aca="true" t="shared" si="7" ref="S45:AB45">S12+S42</f>
        <v>0</v>
      </c>
      <c r="T45" s="128">
        <f t="shared" si="7"/>
        <v>0</v>
      </c>
      <c r="U45" s="128">
        <f t="shared" si="7"/>
        <v>0</v>
      </c>
      <c r="V45" s="128">
        <f t="shared" si="7"/>
        <v>0</v>
      </c>
      <c r="W45" s="128">
        <f t="shared" si="7"/>
        <v>189</v>
      </c>
      <c r="X45" s="128">
        <f t="shared" si="7"/>
        <v>892</v>
      </c>
      <c r="Y45" s="128">
        <f t="shared" si="7"/>
        <v>280</v>
      </c>
      <c r="Z45" s="128">
        <f t="shared" si="7"/>
        <v>30</v>
      </c>
      <c r="AA45" s="128">
        <f t="shared" si="7"/>
        <v>146</v>
      </c>
      <c r="AB45" s="128">
        <f t="shared" si="7"/>
        <v>6518</v>
      </c>
      <c r="AC45" s="143">
        <f>SUM(S45:AB45)</f>
        <v>8055</v>
      </c>
      <c r="AD45" s="129"/>
      <c r="AE45" s="129"/>
      <c r="AF45" s="129"/>
      <c r="AG45" s="129"/>
      <c r="AH45" s="144">
        <f>AH12+AH42</f>
        <v>13</v>
      </c>
      <c r="AI45" s="105"/>
    </row>
    <row r="46" spans="1:34" ht="20.25">
      <c r="A46" s="15" t="s">
        <v>6</v>
      </c>
      <c r="B46" s="41">
        <f>B45</f>
        <v>4824</v>
      </c>
      <c r="C46" s="230" t="s">
        <v>5</v>
      </c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41">
        <f>P45</f>
        <v>0</v>
      </c>
      <c r="Q46" s="113"/>
      <c r="R46" s="114">
        <v>0</v>
      </c>
      <c r="S46" s="160" t="s">
        <v>6</v>
      </c>
      <c r="T46" s="160"/>
      <c r="U46" s="160"/>
      <c r="V46" s="160"/>
      <c r="W46" s="160"/>
      <c r="X46" s="160"/>
      <c r="Y46" s="160"/>
      <c r="Z46" s="160"/>
      <c r="AA46" s="160"/>
      <c r="AB46" s="25"/>
      <c r="AC46" s="105"/>
      <c r="AD46" s="105"/>
      <c r="AE46" s="105"/>
      <c r="AF46" s="105"/>
      <c r="AG46" s="105"/>
      <c r="AH46" s="105"/>
    </row>
  </sheetData>
  <sheetProtection/>
  <mergeCells count="32">
    <mergeCell ref="AG6:AG10"/>
    <mergeCell ref="C10:D10"/>
    <mergeCell ref="A5:A10"/>
    <mergeCell ref="E10:F10"/>
    <mergeCell ref="A4:P4"/>
    <mergeCell ref="E44:F44"/>
    <mergeCell ref="G44:H44"/>
    <mergeCell ref="B5:B10"/>
    <mergeCell ref="C43:O43"/>
    <mergeCell ref="I10:J10"/>
    <mergeCell ref="AF6:AF10"/>
    <mergeCell ref="R2:AB2"/>
    <mergeCell ref="Q4:AB4"/>
    <mergeCell ref="N8:N10"/>
    <mergeCell ref="L10:M10"/>
    <mergeCell ref="A2:P2"/>
    <mergeCell ref="C46:O46"/>
    <mergeCell ref="C11:O11"/>
    <mergeCell ref="O8:O10"/>
    <mergeCell ref="L44:M44"/>
    <mergeCell ref="I44:J44"/>
    <mergeCell ref="C44:D44"/>
    <mergeCell ref="AI5:AI10"/>
    <mergeCell ref="C5:O7"/>
    <mergeCell ref="P5:P10"/>
    <mergeCell ref="AE6:AE10"/>
    <mergeCell ref="C8:M9"/>
    <mergeCell ref="AC6:AC10"/>
    <mergeCell ref="G10:H10"/>
    <mergeCell ref="AH6:AH10"/>
    <mergeCell ref="AD6:AD10"/>
    <mergeCell ref="AD5:AH5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5" r:id="rId1"/>
  <colBreaks count="1" manualBreakCount="1">
    <brk id="16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"СОШ №2 г.Грязовца"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школа</cp:lastModifiedBy>
  <cp:lastPrinted>2016-02-04T00:06:59Z</cp:lastPrinted>
  <dcterms:created xsi:type="dcterms:W3CDTF">2006-03-07T11:44:21Z</dcterms:created>
  <dcterms:modified xsi:type="dcterms:W3CDTF">2018-01-17T01:16:44Z</dcterms:modified>
  <cp:category/>
  <cp:version/>
  <cp:contentType/>
  <cp:contentStatus/>
</cp:coreProperties>
</file>